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lanilha" sheetId="1" r:id="rId1"/>
    <sheet name="Especificação" sheetId="2" r:id="rId2"/>
    <sheet name="Planilha1" sheetId="3" r:id="rId3"/>
  </sheets>
  <definedNames/>
  <calcPr fullCalcOnLoad="1"/>
  <extLst/>
</workbook>
</file>

<file path=xl/sharedStrings.xml><?xml version="1.0" encoding="utf-8"?>
<sst xmlns="http://schemas.openxmlformats.org/spreadsheetml/2006/main" count="579" uniqueCount="336">
  <si>
    <t>Tabela - Técnica quantitativa para 12 meses</t>
  </si>
  <si>
    <t>GÊNEROS ALIMENTÍCIOS</t>
  </si>
  <si>
    <t>PERCAPITA</t>
  </si>
  <si>
    <t>TOTAL DE ALUNOS</t>
  </si>
  <si>
    <t>TOTAL</t>
  </si>
  <si>
    <t>FREQ BIMESTRAL</t>
  </si>
  <si>
    <t xml:space="preserve"> TOTAL ANUAL/KG</t>
  </si>
  <si>
    <t xml:space="preserve"> TOTAL ANUAL/ UNIDADE 100% dos alunos</t>
  </si>
  <si>
    <t>TOTAL ANUAL/ UNIDADE 70% dos alunos</t>
  </si>
  <si>
    <t>MS mínima 10%</t>
  </si>
  <si>
    <t xml:space="preserve">Creche </t>
  </si>
  <si>
    <t>Pré</t>
  </si>
  <si>
    <t>Lydia/Fund. I</t>
  </si>
  <si>
    <t>Fund. II</t>
  </si>
  <si>
    <t>Médio/EJA</t>
  </si>
  <si>
    <t>CRECHE</t>
  </si>
  <si>
    <t>KG</t>
  </si>
  <si>
    <t>PRÉ</t>
  </si>
  <si>
    <t>FUND I</t>
  </si>
  <si>
    <t>FUND II</t>
  </si>
  <si>
    <t>E.M.</t>
  </si>
  <si>
    <t>EJA</t>
  </si>
  <si>
    <t>Abacate</t>
  </si>
  <si>
    <t>Abóbora</t>
  </si>
  <si>
    <t>Abobrinha</t>
  </si>
  <si>
    <t>Açúcar</t>
  </si>
  <si>
    <t>Adoçante</t>
  </si>
  <si>
    <t>Agrião</t>
  </si>
  <si>
    <t>Aipim</t>
  </si>
  <si>
    <t>Alface</t>
  </si>
  <si>
    <t>Alho</t>
  </si>
  <si>
    <t>Amido de milho</t>
  </si>
  <si>
    <t>Arroz</t>
  </si>
  <si>
    <t>Aveia</t>
  </si>
  <si>
    <t>Azeite</t>
  </si>
  <si>
    <t>Banana prata</t>
  </si>
  <si>
    <t>Batata doce</t>
  </si>
  <si>
    <t>Batata Inglesa</t>
  </si>
  <si>
    <t xml:space="preserve">Beterraba </t>
  </si>
  <si>
    <t>Biscoito Doce</t>
  </si>
  <si>
    <t>Biscoito Doce sem leite e sem glúten</t>
  </si>
  <si>
    <t>Biscoito Polvilho</t>
  </si>
  <si>
    <t>Biscoito Salgado</t>
  </si>
  <si>
    <t>Cacau em pó</t>
  </si>
  <si>
    <t xml:space="preserve">Café </t>
  </si>
  <si>
    <t>Camarão congelado</t>
  </si>
  <si>
    <t>Canela em pó</t>
  </si>
  <si>
    <t>Carne Patinho Inteira</t>
  </si>
  <si>
    <t>Carne Moida</t>
  </si>
  <si>
    <t>Carne Suína</t>
  </si>
  <si>
    <t>Cebola</t>
  </si>
  <si>
    <t>Cebolinha</t>
  </si>
  <si>
    <t xml:space="preserve">Cenoura </t>
  </si>
  <si>
    <t>Chicória</t>
  </si>
  <si>
    <t>Chocolate em pó</t>
  </si>
  <si>
    <t>Chuchu</t>
  </si>
  <si>
    <t>Coco ralado</t>
  </si>
  <si>
    <t>Coentro</t>
  </si>
  <si>
    <t>Colorau</t>
  </si>
  <si>
    <t>Couve manteiga</t>
  </si>
  <si>
    <t>Espinafre</t>
  </si>
  <si>
    <t>Extrato de tomate</t>
  </si>
  <si>
    <t>Farinha de mandioca</t>
  </si>
  <si>
    <t>Farinha de trigo</t>
  </si>
  <si>
    <t>Feijão</t>
  </si>
  <si>
    <t>Fermento</t>
  </si>
  <si>
    <t>Fígado</t>
  </si>
  <si>
    <t>Filé de peixe</t>
  </si>
  <si>
    <t>Frango - coxa e sobrecoxa</t>
  </si>
  <si>
    <t>Frango - peito</t>
  </si>
  <si>
    <t>Fubá</t>
  </si>
  <si>
    <t>Goiaba</t>
  </si>
  <si>
    <t>Hortelã</t>
  </si>
  <si>
    <t>Inhame</t>
  </si>
  <si>
    <t>Iogurte de coco</t>
  </si>
  <si>
    <t>Iogurte de morango</t>
  </si>
  <si>
    <t>Iogurte natural</t>
  </si>
  <si>
    <t>Iogurte sem lactose</t>
  </si>
  <si>
    <t>Laranja</t>
  </si>
  <si>
    <t>Leite extrato de soja</t>
  </si>
  <si>
    <t>Leite</t>
  </si>
  <si>
    <t>Limão</t>
  </si>
  <si>
    <t>Louro</t>
  </si>
  <si>
    <t>Maçã</t>
  </si>
  <si>
    <t>Macarrão sem glúten</t>
  </si>
  <si>
    <t>Macarrão espaguete</t>
  </si>
  <si>
    <t>Mamão</t>
  </si>
  <si>
    <t>Manteiga</t>
  </si>
  <si>
    <t>Melancia</t>
  </si>
  <si>
    <t>Milho canjica</t>
  </si>
  <si>
    <t>Milho de pipoca</t>
  </si>
  <si>
    <t>Milho in natura</t>
  </si>
  <si>
    <t>Óleo</t>
  </si>
  <si>
    <t xml:space="preserve">Ovo </t>
  </si>
  <si>
    <t>Pão</t>
  </si>
  <si>
    <t>Pimentão</t>
  </si>
  <si>
    <t>Polpa de açaí</t>
  </si>
  <si>
    <t>Queijo</t>
  </si>
  <si>
    <t>Quiabo</t>
  </si>
  <si>
    <t>Rúcula</t>
  </si>
  <si>
    <t xml:space="preserve">Sal </t>
  </si>
  <si>
    <t>Salsinha</t>
  </si>
  <si>
    <t>Suco concentrado - Caju</t>
  </si>
  <si>
    <t>Suco concentrado - Manga</t>
  </si>
  <si>
    <t>Suco concentrado - Maracujá</t>
  </si>
  <si>
    <t>Suco concentrado - Uva</t>
  </si>
  <si>
    <t>Suco integral</t>
  </si>
  <si>
    <t>Tangerina</t>
  </si>
  <si>
    <t>Tapioca</t>
  </si>
  <si>
    <t>Tomate</t>
  </si>
  <si>
    <t>Trigo para quibe</t>
  </si>
  <si>
    <t>Uva passa branca</t>
  </si>
  <si>
    <t>Vagem</t>
  </si>
  <si>
    <t>Vinagre</t>
  </si>
  <si>
    <t>* Para o cálculo da quantidade mínima utilizou-se o percentual de 70% dos alunos considerando a adesão da alimentação escolar no município.</t>
  </si>
  <si>
    <t>Tabela  - Quantidades Mínima e Máxima por Gênero a Adquirir</t>
  </si>
  <si>
    <t>Código</t>
  </si>
  <si>
    <t>Quantidade Mínima</t>
  </si>
  <si>
    <t>Quantidade Máxima</t>
  </si>
  <si>
    <t>Unidade de medida</t>
  </si>
  <si>
    <t>E s p e c i f i c a ç ã o</t>
  </si>
  <si>
    <t>01</t>
  </si>
  <si>
    <t xml:space="preserve">Kg </t>
  </si>
  <si>
    <t>ABACATE in natura, de 1ª qualidade, tamanho médio, sem ferimentos ou defeitos, em grau médio de amadurecimento, sem danos físicos e mecânicos, isenta de partes pútridas. Embalagem: sacos plásticos resistentes, conforme quantidade solicitada, apresentando na embalagem etiqueta de pesagem.</t>
  </si>
  <si>
    <t>02</t>
  </si>
  <si>
    <t>ABÓBORA BAIANA in natura, madura extra, procedente de espécies genuínas e sãs, casca limpa e sem manchas, polpa íntegra e firme. Isento de lesões de origem física, mecânica ou biológica matéria terrosa, sujidades ou corpos estranhos aderidos à superfície externa, livre de enfermidades, insetos, parasitas e larvas.</t>
  </si>
  <si>
    <t>03</t>
  </si>
  <si>
    <t>ABOBRINHA In natura, Extra, grau médio de amadurecimento, cor verde brilhante, fresco, procedente de espécies genuínas e sã, isentos de lesões de origem físicas, mecânicas ou biológica, matéria terrosa, sujidades ou corpos estranhos aderidos à superfície, livre de enfermidades, isentos e de parasitas e larvas.</t>
  </si>
  <si>
    <t>04</t>
  </si>
  <si>
    <t>AÇÚCAR refinado, coloração uniforme, livre de impurezas, umidade ou outros fatores que o tornem impróprio para o consumo, embalagem em saco plástico resistente, adequado à natureza do produto, pacote de 1 Kg. Validade mínima de 12 meses a partir da data de entrega.</t>
  </si>
  <si>
    <t>05</t>
  </si>
  <si>
    <t>Unid.</t>
  </si>
  <si>
    <t>ADOÇANTE líquido, aspecto límpido transparente, ingrediente 100% stévia, não devendo conter ciclamato, sacarina e aspartame; embalagem: frasco com aproximadamente 100 ml, com bico dosador, intacto, bem vedado, com prazo de validade e origem, informações nutricionais e ingredientes. O produto deverá apresentar validade mínima de 6 meses a partir da data de entrega.</t>
  </si>
  <si>
    <t>06</t>
  </si>
  <si>
    <t>AGRIÃO, maço de 1000g, com folhas integras, livres de fungos.</t>
  </si>
  <si>
    <t>07</t>
  </si>
  <si>
    <t>AIPIM in natura, extra AA, comum, tenro (macio), graúdo, procedencente de espécies genuínas e sãs, frescas, grau de evolução em maturação, polpa íntegra e firme, isento de lesões de origem física, mecânica ou biológica, matéria terrosa, sujidades ou corpos estranhos aderidos à superfície, livre de enfermidades, isentos de parasitas e larvas.</t>
  </si>
  <si>
    <t>08</t>
  </si>
  <si>
    <t>ALFACE in natura, lisa, com folhas brilhantes, firme e sem áreas escuras, frescas, com coloração e tamanho uniformes e típicos da variedade, sem sujidades ou outros defeitos que posam alterar sua aparência e qualidade, livre de resíduos e fertilizantes.</t>
  </si>
  <si>
    <t>09</t>
  </si>
  <si>
    <t>ALHO in natura, branco, extra, classe 7. Os dentes devem estar bem definidos, limpos, firmes, sem manchas e livre de broto. Isento de lesões de origem física, mecânica ou biológica, matéria terrosa, sujidades ou corpos estranhos aderidos à superfície externa, livre de enfermidades, insetos, parasitas e larvas.</t>
  </si>
  <si>
    <t>10</t>
  </si>
  <si>
    <t>AMIDO DE MILHO sob a forma de pó fino, cor branca, sabor e odor característicos, fabricado, a partir de matérias primas sãs e limpas. Acondicionado em embalagem com no mínimo 500gr, com identificação na embalagem (rótulo) dos ingredientes, valor nutricional, peso fornecedor, livre de material terroso, parasitas, larvas, material estranho, sem umidade, fermentação ou ranço; validade mínima de 12 meses, a contar da data de entrega.</t>
  </si>
  <si>
    <t>11</t>
  </si>
  <si>
    <t>ARROZ BRANCO tipo 1, agulhinha acondicionado em embalagem resistente de polietileno atóxico, contendo 1 Kg, com identificação na embalagem (rótulo) dos ingredientes, valor nutricional, peso, fornecedor e data de validade. Isento de sujidades, parasitas, larvas e material estranho. Validade mínima de 12 (doze) meses, a contar da data de entrega. Similiar: Prato Fino/Tio João/Urbano.</t>
  </si>
  <si>
    <t>12</t>
  </si>
  <si>
    <t>AVEIA EM FLOCOS FINOS, acondicionada em embalagem resistente de polietileno atóxico contendo 250g, com identificação na embalagem (rótulo) dos ingredientes, valor nutricional, peso, fornecedor e data de validade, isento de sujidades, parasitas, larvas e material estranho, validade mínima de 6 meses a contar da data de entrega; similar quarker/otker/nestlé.</t>
  </si>
  <si>
    <t>13</t>
  </si>
  <si>
    <t>AZEITE PURO DE OLIVA extra virgem, acidez máxima de 0,5%, 1° pressão a frio, embalagem de 500ml, com identificação evidente, rótulo, descrição dos ingredientes, valor nutricional, peso, fornecedor e data de validade; validade mínima de 12 meses, a contar da data de entrega. Similar: Galo/Andorinha/Borges.</t>
  </si>
  <si>
    <t>14</t>
  </si>
  <si>
    <t>BANANA PRATA EXTRA in natura, com grau de maturação adequado para o consumo, procedente de espécies genuínas e sãs, polpa íntegra e firme. Isento de lesões de origem física, mecânica ou biológica, matéria terrosa, sujidades ou corpos estranhos aderidos à superfície externa, livre de enfermidades, insetos, parasitas e larvas.</t>
  </si>
  <si>
    <t>15</t>
  </si>
  <si>
    <t>BATATA DOCE in natura, extra AA,  com a polpa intacta e limpa, firme, lisa, de tamanho uniforme, procedente de espécies genuínas e sãs, fresco. Isento de matéria terrosa, sujidades ou corpos estranhos aderidos à superfície, livre de enfermidades, insetos, parasitas e larvas, sem manchas esverdeadas e livre de broto.</t>
  </si>
  <si>
    <t>16</t>
  </si>
  <si>
    <t>BATATA INGLESA ESPECIAL in natura, extra AA, com a polpa intacta e limpa, firme, lisa, de tamanho uniforme, procedente de espécies genuínas e sãs, fresco. Isento de matéria terrosa, sujidades ou corpos estranhos aderidos à superfície externa, livre de enfermidades, insetos, parasitas e larvas, sem manchas esverdeadas e livre de broto.</t>
  </si>
  <si>
    <t>17</t>
  </si>
  <si>
    <t>BETERRABA, extra AA, in natura, procedente de espécies genuínas e sãs, fresca, casca lisa e firme, isento de broto, lesões de origem física, mecânica ou biológica matéria terrosa, sujidades ou corpos estranhos aderidos à superfície externa, livre de enfermidades, isentos, parasitas e larvas.</t>
  </si>
  <si>
    <t>18</t>
  </si>
  <si>
    <t>BISCOITO DOCE tipo Maria ou Maisena, de sabor, cor e odor característicos, textura crocante, acondicionado em embalagem resistente de polietileno atóxico transparente de dupla face, contendo 200g, com identificação na embalagem (rótulo) dos ingredientes, valor nutricional, peso, fornecedor e data de validade. Isento de sujidades, parasitas, larvas e material estranho. Validade mínima de 06 meses, a contar da data de entrega.</t>
  </si>
  <si>
    <t>19</t>
  </si>
  <si>
    <t>BISCOITO DOCE SEM LEITE E SEM LACTOSE tipo rosquinha ou cookies sem glúten e sem adição de leite em pó ou soro de leite. Devendo estar intactos, não apresentar excesso de dureza, sabor característico. Não devem apresentar sinais de parasitos, umidade, sujidades. Pacote com 200g. Validade mínima de 6 meses na data da entrega.</t>
  </si>
  <si>
    <t>20</t>
  </si>
  <si>
    <t>BISCOITO POLVILHO. Biscoito salgado, crocante e de textura consistente. Embalagem: saco plástico transparente contendo 100g cada, resistente, atóxico, vedado hermeticamente. Deverá conter as seguintes informações: identificação, procedência e a marca, informação nutricional, ingredientes, peso, data de validade e lote. 90% do produto devem estar com suas características físicas intactas (não quebrados). INGREDIENTES: Polvilho, ovos, gordura vegetal, água e sal. NÃO CONTÉM GLÚTEN. SEM ADIÇÃO DE AÇÚCAR. Validade mínima de 06 meses, a contar da data de entrega.</t>
  </si>
  <si>
    <t>21</t>
  </si>
  <si>
    <t>Unid. </t>
  </si>
  <si>
    <t>BISCOITO SALGADO Biscoito Salgado, tipo Cream-Cracker, de textura crocante, com odor, sabor e cor característicos, acondicionado em embalagem resistente de polietileno atóxico transparente de dupla face, contendo 200 gramas, com identificação na embalagem (rótulo) dos ingredientes, valor nutricional, peso, fornecedor e data de validade. Isento de sujidades, parasitas, larvas e material estranho. Validade mínima de 06 meses, a contar da data de entrega.</t>
  </si>
  <si>
    <t>22</t>
  </si>
  <si>
    <t>CACAU EM PÓ 100% - Chocolate em pó 100% de cacau - Chocolate em pó, com o mínimo de 100% de cacau, embalagem contendo 200g. Sem adição de açúcar, livre de aromas artificiais. Validade mínima de 6 meses, a contar da data de entrega.</t>
  </si>
  <si>
    <t>23</t>
  </si>
  <si>
    <t>CAFÉ EM PÓ Tipo 1, tradicional, torrado e moído, com certificado de selo de pureza ABIC, acondicionado em embalagem de 500g, rótulo dos ingredientes, valor nutricional, peso fornecedor, data de validade, isento de sujidades, parasitas, larvas em material estranho; validade mínima de 6 meses a contar da data de entrega.</t>
  </si>
  <si>
    <t>24</t>
  </si>
  <si>
    <t>Kg</t>
  </si>
  <si>
    <t>CAMARÃO CINZA CONGELADO. Camarão, tipo camarão branco, limpo, descascado, sem cabeça, tamanho médio e validade mínima de três meses, embalado em saco plástico, com até 5Kg, congelado a -18¨C pelo processo de frio rápido em túnel de congelamento, com perda máxima de peso no degelo de 3% do peso bruto. Validade mínima de 6 meses, a contar da data de entrega.</t>
  </si>
  <si>
    <t>25</t>
  </si>
  <si>
    <t>CANELA CANELA EM PÓ Canela; em pó fina homogênea; obtida da casca de espécimes vegetais genuínos; grãos sãos e limpos; de coloração pardo amarelada ou marrom claro; com aspecto cheiro aromático e sabor próprios; livre de sujidades e materiais estranhos a sua espécie; embalagem resistente e vedada; apropriada; e suas condições deverão estar de acordo com a resolução rdc 276/05 e suas alterações posteriores. Pacote de 100g. Validade mínima de 6 meses, a contar da data da entrega.</t>
  </si>
  <si>
    <t>26</t>
  </si>
  <si>
    <t>CARNE BOVINA INTEIRA, patinho, sem osso, 1ª qualidade. Cortes: Inteira, iscas ou cubos. Resfriada (0º a 7º), limpa, aspecto próprio da espécie, não amolecida nem pegajosa, cor própria da espécie, vermelha brilhante ou púrpura, sem manchas esverdeadas, pardacentas ou de qualquer espécie, isenta de parasitos e larvas. Odor e sabor próprio. O percentual aceitável de gordura é de até 10%.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5 Kg por embalagem. Validade mínima de 06 (seis) meses, a contar da data de entrega.</t>
  </si>
  <si>
    <t>27</t>
  </si>
  <si>
    <t>CARNE BOVINA MOÍDA (patinho), 1ª qualidade, resfriada (0º a 7º), limpa, aspecto próprio da espécie, não amolecida nem pegajosa, cor própria da espécie, vermelha brilhante ou púrpura, sem manchas esverdeadas, pardacentas ou de qualquer espécie, isenta de parasitos e larvas. Odor e sabor próprio. O percentual aceitável de gordura é de até 10%.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O produto deverá apresentar peso líquido máximo de 5 Kg por embalagem. Validade mínima de 06 (seis) a contar da data de entrega.</t>
  </si>
  <si>
    <t>28</t>
  </si>
  <si>
    <t>CARNE SUÍNA, corte lombo, magra e sem gordura aparente, sem osso, sódio, congelado, apresentando cor e característica, isento de vestígio de descongelamento. Cor esverdeada, odor forte e desagradável, parasitas, sujidades, larvas e quaisquer substâncias contaminantes. Acondicionado em embalagem de polietileno atóxico resistente.  Peso líquido de 5 Kg, contendo na embalagem a identificação do produto, peso, marca do fabricante, prazo de validade, carimbo oficiais e selo de inspeção de órgão competente e data de embalagem. Validade mínima de 6 (meses) a contar da data de entrega.</t>
  </si>
  <si>
    <t>29</t>
  </si>
  <si>
    <t>CEBOLA BRANCA, fresca, extra AA, com as extremidades firmes, cor brilhante, haste bem seca. Isento de broto, enfermidades, lesões de origem física, mecânica ou biológica, substâncias terrosas, sujidades ou corpos estranhos aderidos à superfície externa, insetos, parasitas e larvas.</t>
  </si>
  <si>
    <t>30</t>
  </si>
  <si>
    <t>Unid</t>
  </si>
  <si>
    <t>CEBOLINHA fresca, com folhas vivas e firmes, viçosas, de cor verde brilhante, com coloração e tamanho uniforme e típico de variedade sem sujidades ou outros defeitos que possam alterar sua aparência e qualidade. Livre de resíduos de fertilizantes, de colheita recente, sem traço de descoloração ou manchas. Peso médio do maço 100g.</t>
  </si>
  <si>
    <t>31</t>
  </si>
  <si>
    <t>CENOURA extra, in natura AA, cor laranja-vivo, procedente de espécies genuínas e sãs, frescas, firme, lisa, sem rugas, de aparência fresca. Isento de brotos, lesões de origem física, mecânica ou biológica matéria terrosa, sujidades ou corpos estranhos aderidos à superfície externa, livre de enfermidades, insetos, parasitas e larvas.</t>
  </si>
  <si>
    <t>32</t>
  </si>
  <si>
    <t>CHICÓRIA fresca, folhas novas e ítegras, tamanho e coloração uniforme, devendo ser bem sesenvolvida, firme e intacta, livre de resíduos, fertilizantes, sujidades, parasitas, larvas e material terroso, sem danos físicos e mecânicos do manuseio e transporte, pesando 400 gramas o maço.</t>
  </si>
  <si>
    <t>33</t>
  </si>
  <si>
    <t>CHOCOLATE EM PÓ Chocolate em pó, instantâneo, contendo no mínimo 50% cacau, cor e aroma acentuado, devidamente rotulados conforme legislação vigente, embalagem contendo 200g. Validade mínima de 6 meses a partir da data de entrega do produto.</t>
  </si>
  <si>
    <t>34</t>
  </si>
  <si>
    <t>CHUCHU, in natura, extra AA, in natura, pouca rugosidade tamanho médio, procedente de espécies genuínas, sãs e frescas, polpa íntegra e firme. Isento de lesões de origem física, mecânica ou biológica matéria terrosa, sujidades ou corpos estranhos aderidos à superfície externa, livre de enfermidades, insetos, parasitas e larvas.</t>
  </si>
  <si>
    <t>35</t>
  </si>
  <si>
    <t>COCO RALADO, de boa qualidade, sem adição de açúcar, isento  de substância estranhas em  sua composição, com embalagem de 100g com registro no ministério da saúde, data de empacotamento e prazo de validade aparente, o produto a ser entregue não poderá ter validade inferior a 6 meses.</t>
  </si>
  <si>
    <t>36</t>
  </si>
  <si>
    <t>COENTRO, in natura, 1ª qualidade, com folhas integras, livres de fungos; devem estar frescas, íntegras, sem traço de descoloração ou manchas. Peso médio do maço 100g.</t>
  </si>
  <si>
    <t>37</t>
  </si>
  <si>
    <t>COLORAU Corante natural de urucum, pacote de 500g, de boa qualidade. Validade mínima de 06 meses a contar da data da entrega do produto. Características adicionais: em pó, sem sal, produtos temperadores e geradores de cor para as refeições, Registrado no Ministério da Agricultura. A embalagem deve conter: data de validade, identificação da marca, número do lote, procedência, composição.</t>
  </si>
  <si>
    <t>38</t>
  </si>
  <si>
    <t>COUVE MANTEIGA Produto in natura, pesando aproximadamente 1Kg, acondicionada para transporte em caixas plásticas vazadas, higienizada, resfriada, cor, cheiro e sabor próprios, firme e intacta, livres de fertilizantes, sujidades, parasitas e larvas.</t>
  </si>
  <si>
    <t>39</t>
  </si>
  <si>
    <t>ESPINAFRE, em maço com folhas verdes, sem ferrugens e amassados. Peso médio do maço 400g.</t>
  </si>
  <si>
    <t>40</t>
  </si>
  <si>
    <t>EXTRATO DE TOMATE, simples e concentrado, elaborado com frutos sadios, limpos e sem sementes; isento de fermentações; cor, odor, sabor característicos, consistência pastosa,  acondicionado em embalagem com no mínimo 340g. Validade mínima de 6 meses, a contar da data de entrega.</t>
  </si>
  <si>
    <t>41</t>
  </si>
  <si>
    <t>FARINHA DE MANDIOCA, crua, tipo1, grupo seca, subgrupo fina, classe branca, obtida das raízes de mandiocas sabias, devidadmente acondicionada em embalagem (rótulo) dos ingredientes, valor nutricional, peso fornecedor, data de validade, isento de sujidade,  parasitas, larvas e material estranho, não podendo apresentar-se úmida, fermentada ou rançosa, validade mínima de 6 meses de fabricação de até a contar com a data de entrega.</t>
  </si>
  <si>
    <t>42</t>
  </si>
  <si>
    <t>FARINHA DE TRIGO , tipo especial ou de 1ª, fabricada a partir de grãos de trigo sãos e limpos, isentos de matéria terrosa e parasita e em perfeito estado de conservação. Não podendo estar úmida fermentada ou rançosa. Acondicionada em embalagem de 1 Kg, com identificação na embalagem (rótulo) dos ingredientes, valor nutricional, peso, fornecedor, data de validade. Isento de sujidades, parasitas, larvas e material estranho. Validade mínima de 6 meses a contar da data de entrega.</t>
  </si>
  <si>
    <t>43</t>
  </si>
  <si>
    <t>FEIJÃO PRETO tipo 1, acondicionado em embalagem de 1Kg, com identificação na embalagem (rótulo) dos ingredientes, valor nutricional, peso, fornecedor e data de validade. Isento de sujidades, parasitas, larvas e material estranho. Validade mínima de 6 meses a contar da data de entrega. Data de fabricação máxima de 2 meses.</t>
  </si>
  <si>
    <t>44</t>
  </si>
  <si>
    <t xml:space="preserve">FERMENTO QUÍMICO EM PÓ. produto formado de substâncias químicas que por influência do calor e/ou umidade produz desprendimento gasoso capaz de expandir massas elaboradas com farinhas, amidos ou féculas, aumentando-lhes o volume e a porosidade. Contendo no ingrediente bicarbonato de sódio, carbonato de cálcio e fosfato monocálcico. (Bacillus thuringiensis e/ou Streptomyces viridochromogenes e/ou Agrobacterium tumefaciens e/ou Zea mays). Embalagem contendo 250g e validade mínima de 06 meses, a contar da data da entrega. </t>
  </si>
  <si>
    <t>45</t>
  </si>
  <si>
    <t>FÍGADO BOVINO, com coloração e odor específicos. Acondicionado em embalagens com no máximo 2 Kg, por pacote para facilitar o recebimento, descongelamento e a conferência da mercadoria. Cada pacote de carne deverá conter o peso confirmando o pedido feito. O produto deverá apresentar registro do órgão fiscalizador competente. Validade mínima de 6 meses a contar da data de entrega.</t>
  </si>
  <si>
    <t>46</t>
  </si>
  <si>
    <t>FILÉ DE PEIXE cação, limpo, sadio, congelado, íntegros, eviscerados, sem osso, apresentando carne firme, elástica, cor branca, rosada e odor característico. Isento de: vestígios de descongelamento, livre de resíduos de vísceras, líquido leitoso, cor esverdeada, odor forte e desagradável, parasitas, sujidades, larvas e qualquer substância contaminante, contendo na embalagem a identificação do produto, peso, marca do fabricante, prazo de validade, carimbos oficiais e selo de inspeção do órgão competente e data de embalagem. Validade mínima de 6 meses, a contar da data de entrega.</t>
  </si>
  <si>
    <t>47</t>
  </si>
  <si>
    <t xml:space="preserve">FRANGO, COXA/SOBRECOXA DE FRANGO SEM A PORÇÃO DORÇAL. Embalados individualmente com 1kg, congelada, limpa, aspecto, próprio da espécie, não amolecida, nem pegajosa, cor: própria da espécie. Odor e sabor próprio. Embalagem em saco plástico, transparente e atóxico, limpo, não violado, resistente. A embalagem deverá conter externamente os dados de identificação, procedência, número de lote, data de validade, quantidade do produto, número do registro no Ministério da Agricultura/SIF/DIPOA e carimbo de inspeção do SIF. Validade mínima de 6 meses, a contar da data de entrega. </t>
  </si>
  <si>
    <t>48</t>
  </si>
  <si>
    <t>FRANGO, FILÉ DE PEITO DE FRANGO. Sem pele e sem osso, de 1ª qualidade, congelada com no máximo 6% de água, firme após o degelo, com aspecto, odor e cor próprios, isenta de contaminação e sujidades que sejam impróprias ao  consumo e que alterem suas características naturais (físicas, químicas e organolépticas) acondicionada em embalagem plástica transparente, atóxica, à vácuo, não violada, rotulada, congelados a -18ºC, e validade mínima de 6 meses, a contar da data da entrega. Na embalagem primária deve constar as seguintes informações: marca comercial, nome e descrição do produto, carimbo do Ministério da Agricultura, Pecuária e Abastecimento (SIF), e demais dizeres obrigatórios, conforme legislação em vigor.</t>
  </si>
  <si>
    <t>49</t>
  </si>
  <si>
    <t>FUBÁ DE MILHO, obtido da moagem do grão de milho são, limpo, isento de matéria terrosa e parasita, não podendo apresentar umidade, fermentação ou ranço. Acondiconado em embalagem de 01Kg com identificação na embalagem (rótulo) dos ingredientes, valor nutricional, peso, fornecedor, data de  validade, isento de sujidades, parasitas, larvas e material estranho. Validade mínima de 6 (seis) meses, a contar com a data da entrega.</t>
  </si>
  <si>
    <t>50</t>
  </si>
  <si>
    <t>GOIABA VERMELHA, in natura extra AA, sem apresentar avarias de casca, procedente de espécie genuína e sã, fresca, com guau de maturação adequado para o consumo, isento de lesões de origem física, mecânica ou biologica, matéria terrosa, sujidades ou corpos estranhos aderidos a superfície externa, livre de enfermidades, insetos, parasitas e larvas.</t>
  </si>
  <si>
    <t>51</t>
  </si>
  <si>
    <t>HORTELÃ. Fresco em folhas verdes, com aspecto cor, cheiro e sabor próprio, livre de sujidades, parasitas e larvas, pesando aproximadamente 100 gramas por maço.</t>
  </si>
  <si>
    <t>52</t>
  </si>
  <si>
    <t>INHAME, in natura, extra AA, tenro (macio), graúdo, proceder de espécies genuínas e sãs, frescas, ter atingido o grau de devolução e maturação, polpa integra e firme. Isento de brotos, lesões de origem físicas, mecânica ou biológica matéria terrosa, sujidades ou corpos estranhos aderidos a superfície externa, livre de enfermidades, isentos, parasitas e larvas.</t>
  </si>
  <si>
    <t>53</t>
  </si>
  <si>
    <t xml:space="preserve">IOGURTE DE COCO. Iogurte, teor gordura parcialmente desnatado, leite pasteurizado e fermento lácteo com polpa de fruta sabor coco em embalagem contendo no mínimo 900g. Deve constar as seguintes informaçãoes: dados do fabricante, informações nutricionais, lote, peso e data de validade. Validade mínima de 30 dias, a contar da data da entrega.  Suas condições deverão estar de acordo com a Resolução 05/00 (mapa), RDC 12/01, RDC 259/02, RDC 360/03 e suas alterações posteriores; produto sujeito a verificação no ato da entrega aos procedimentos Administrativos determinados pelo Mapa e Anvisa.  </t>
  </si>
  <si>
    <t>54</t>
  </si>
  <si>
    <t xml:space="preserve">IOGURTE DE MORANGO. Iogurte, teor gordura parcialmente desnatado, leite pasteurizado e fermento lácteo com polpa de fruta sabor morango em embalagem contendo no mínimo 900g. Deve constar as seguintes informaçãoes: dados do fabricante, informações nutricionais, lote, peso e data de validade. Validade mínima de 30 dias, a contar da data da entrega.  Suas condições deverão estar de acordo com a Resolução 05/00 (mapa), RDC 12/01, RDC 259/02, RDC 360/03 e suas alterações posteriores; produto sujeito a verificação no ato da entrega aos procedimentos Administrativos determinados pelo Mapa e Anvisa. 
</t>
  </si>
  <si>
    <t>55</t>
  </si>
  <si>
    <t xml:space="preserve">IOGURTE NATURAL. Sabor natural integral cremoso em embalagem contendo no mínimo 900g; elaborado a partir de leite reconstituído; composto de leite em pó desnatado; fermentos lácteos; outras substancias químicas permitidas, sem conservantes; conservado e transportado a uma temperatura entre 1 e 10 graus centigrados; validade mínima de 30 dias, a contar da data da entrega.
</t>
  </si>
  <si>
    <t>56</t>
  </si>
  <si>
    <t>IOGURTE SEM LACTOSE. IOGURTE ZERO LACTOSE - Iogurte sem lactose composto por leite desnatado pasteurizado, preparado de morango com pedaços (maltodextrina, morango, amido modificado, aroma idêntico ao natural de morango, corantes naturais carmim de cochonilha e urucum, conservador sorbato de potássio, acidulante ácido lático), enzima lactase, fermento lácteo, espessantes gelatina, goma guar e pectina e edulcorantes sucralose. Embalagem contendo no mínimo 900g. Deve estar escrito na embalagem "zero lactose". A embalagem deve conter data de validade e número do lote. Validade mínima de 30 dias a contar da data da entrega.</t>
  </si>
  <si>
    <t>57</t>
  </si>
  <si>
    <t>LARANJA PERA,  in natura extra AA, procedente de espécie genuína e sã, fresca, com grau de maturação adequado para o consumo, sem apresentar avarias de casca. Isento de lesões de origem física, mecânica ou biológica matéria terrosa, sujidades ou corpos estranhos aderidos à superfície externa, livre de enfermidades, insetos, parasitas e larvas.</t>
  </si>
  <si>
    <t>58</t>
  </si>
  <si>
    <t>LEITE DE SOJA EM PÓ, deve ter com principal ingrediente o extrato de soja, sabor natural, deve ser enriquecido com as principais vitaminas e mineras, deve conter pelo menos 240mg de cálcio para uma porção de 30g do produto. Não deve conter nos seus ingredientes produtos oriundos do leite de vaca ou outro animal. O produto deverá poder ser ingerido por intolerantes à lactose e ao glúten e por alérgicos à proteína do leite. Na embalagem deve conter todos os dizeres obrigatórios. Embalagem de 300g. Validade mínima de 6 meses, a contar da data de entrega.</t>
  </si>
  <si>
    <t>59</t>
  </si>
  <si>
    <t>LEITE DE VACA INTEGRAL, LÍQUIDO, sem adulterações, com mínimo de 3% de gordura ou teor original, cor branca, odor e sabor característicos, acondicionado em embalagem longa vida UHT/ UAT (ultra alta temperatura), em caixa cartonada, de 1 litro, validade mínima de 4 meses, a contar da data de entrega. A embalagem deverá conter externamente os dados de identificação, procedência, informação nutricional, número de lote, data de validade, quantidade do produto, número do registro no Ministério da Agricultura/SIF/DIPOA e carimbo de inspeção.</t>
  </si>
  <si>
    <t>60</t>
  </si>
  <si>
    <t>LIMÃO, in natura, de boa qualidade, casca íntegra e firme, fresco, frutos com 60 a 70% de maturação, cor amarela esverdeada, com aspecto, cor e cheiro e sabor próprio, com polpa firme e intacta, devendo ser bem desenvolvido, isenta de enfermidades, parasitas e larvas, material terroso e sujidades, sem danos físicos e mecânicos oriundos do manuseio e transporte, de colheita recente, livre de resíduos de fertilizantes, devendo ser prioritariamente orgânicos e/ou agroecológicos.</t>
  </si>
  <si>
    <t>61</t>
  </si>
  <si>
    <t>LOURO em folha, em folhas secas, obtido de espécimes vegetais genuínos, folhas limpas e secas, de coloração verde pardacenta, com aspecto, cor, cheiro e sabor próprios, isento de materiais estranhos a sua espécie. Embalagem plástica contendo no mínimo 4g.</t>
  </si>
  <si>
    <t>62</t>
  </si>
  <si>
    <t>MAÇÃ NACIONAL, in natura extra, sem apresentar avarias de casca, procedente de espécie genuína e sã, fresca, com guau de maturação adequado para o consumo, isento de lesões de origem física, mecânica ou biologia matéria terrosa, sujidades ou corpos estranhos aderidos a superfície externa, livre de enfermidades, insetos, parasitas e larvas.</t>
  </si>
  <si>
    <t>63</t>
  </si>
  <si>
    <t>MACARRÃO DE ARROZ SEM GLÚTEN E SEM OVOS, tipo espaguete, fabricado a partir de matérias primas sãs e limpas isentas de matérias terrosas, parasitos e larvas. Com rendimento mínimo após o cozimento de 2 vezes a mais do peso antes da cocção, embalagens íntegras de 500g, validade  mínima  de 6 meses na  data  da  entrega.</t>
  </si>
  <si>
    <t>64</t>
  </si>
  <si>
    <t>MACARRÃO ESPAGUETE COM OVOS, vitaminado, acondicionado em embalagem de 500g, com identificação na embalagem (rótulo) dos ingredientes, valor nutricional, peso, fornecedor e data de validade MÍNIMA de 12 (doze) meses a contar da data de entrega.</t>
  </si>
  <si>
    <t>65</t>
  </si>
  <si>
    <t>MAMÃO FORMOSA,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a superfície externa livre de enfremidades, insetos, parasitas e larvas.</t>
  </si>
  <si>
    <t>66</t>
  </si>
  <si>
    <t>MANTEIGA EXTRA COM SAL. Creme pasteurizado obtido a partir do leite de vaca. É o produto gorduroso obtido exclusivamente pela bateção e malaxagem, com ou sem modificação biológica de creme pasteurizado derivado exclusivamente do leite de vaca. A matéria gorda da manteiga deverá estar composta exclusivamente de gordura láctea. Não deverá conter: gordura vegetal hidrogenada, corantes e aromatizantes artificiais. Validade mínima de 6 meses, a contar da data de entrega.</t>
  </si>
  <si>
    <t>67</t>
  </si>
  <si>
    <t>MELANCIA,  in natura, extra,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a superfície externa livre de enfermidades, insetos, parasitas e larvas.</t>
  </si>
  <si>
    <t>68</t>
  </si>
  <si>
    <t>MILHO DE CANJICA, milho para preparo de canjica branca, acondicionado em embalagem de 500g, com identificação na embalagem (rótulo) dos ingredientes, valor nutricional, peso, fornecedor e data de validade mínima de 12 (doze) meses a contar da data de entrega.</t>
  </si>
  <si>
    <t>69</t>
  </si>
  <si>
    <t>MILHO DE PIPOCA TIPO 1, em embalagem de polietileno de 500g cada, de primeira qualidade, beneficiado, polido, limpo, isento de sujidades, parasitas e larvas, admitindo umidade máxima de 14% por peso. Suas condições deverão estar de acordo com a NTA 33. Validade mínima de 6 meses, a contar da data de entrega. Embalagem de 500g.</t>
  </si>
  <si>
    <t>70</t>
  </si>
  <si>
    <t>MILHO VERDE. Milho verde in natura. Apresentação: espiga, com coloração dos grãos amarelos forte, com grãos inteiros, sem podridão e sem fungos.</t>
  </si>
  <si>
    <t>71</t>
  </si>
  <si>
    <t>ÓLEO DE SOJA REFINADO, 100% natural, não apresentando cheiro forte e intenso, volume insatisfatório e mistura de outros óleos. Aspecto líquido, acondicionado em embalagens plástica de 900ml, intactas e sem avarias. Validade mínima de 6 meses a contar da data da entrega.</t>
  </si>
  <si>
    <t>72</t>
  </si>
  <si>
    <t>Dz</t>
  </si>
  <si>
    <t>OVO DE GALINHA. Produto fresco de ave galinácea, tipo grande,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</si>
  <si>
    <t>73</t>
  </si>
  <si>
    <t>PÃO CARECA com peso mínimo de 50g, devendo ser fornecido em saco plástico com 10 unidades, contendo a descrição das características do produto preparado a partir de matérias primas sãs de primeira, sem parasitas e em perfeito estado de cozimento, ausência de fungos e odor e sabor desagradável contendo na embalagem a identificação do produto, marca do fabricante, prazo de validade, data de embalagem e peso líquido. Validade mínima de 5 dias a contar no ato da entrega.</t>
  </si>
  <si>
    <t>74</t>
  </si>
  <si>
    <t>PIMENTÃO VERDE, in natura, extra, procedente de espécies genuínas e sãs frescas, polpa íntegra e firme, coloração uniforme, casca lisa e firme isento de lesões de origem física, terrosa sujidades ou corpo estranhos aderidos a superfície externa, livre de enfermidades, insetos, parasitas e larvas.</t>
  </si>
  <si>
    <t>75</t>
  </si>
  <si>
    <t>POLPA DE FRUTA DE AÇAÍ. As polpas deverão ter as seguintes características: deve ser extraída da fruta in natura parte comestível do fruto através de processo tecnológico adequado. Produto não fermentado, não alcoolico, não diluído não contém glúten e sem conservantes químicos ou aditivos de qualquer natureza. O produto deverá ser congelado e transportado sob refrigeração, a embalagem deverá ser de 1Kg, rotulada conforme legislação vigente contendo o número de registro no órgão competente. Validade mínima de 12 meses a contar da data de entrega. AMOSTRA SUJEITA A TESTE.</t>
  </si>
  <si>
    <t>76</t>
  </si>
  <si>
    <t xml:space="preserve">QUEIJO. – Queijo Minas tipo frescal, elaborado com leite de vaca pausterizado tipo A, coalho e sal, textura levemente firme e bem macia, cor branca, sem presença de soro em sua embalagem, produto de fabricação nacional sem registros de irregularidades junto a ANVISA e certificado pelo Ministério de Agricultura FIS. (500 g por peça). Validade mínima de 3 meses, a contar da data de entrega.
</t>
  </si>
  <si>
    <t>77</t>
  </si>
  <si>
    <t>QUIABO, in natura, de 1ª qualidade, isento de fungos e sujidade, devendo ser prioritariamente orgânicos e/ou agroecológicos.</t>
  </si>
  <si>
    <t>78</t>
  </si>
  <si>
    <t>RÚCULA Maços Embalados por unidades em embalagens plásticas e acomodados em caixas plásticas limpas.</t>
  </si>
  <si>
    <t>79</t>
  </si>
  <si>
    <t>SAL MARINHO REFINADO, iodado, acondicionado em embalagem de 1Kg, com identificação na embalagem (rótulo) dos ingredientes, valor nutricional, peso, fornecedor, data de validade, isento de sujidades, parasitas, larvas e material estranho. Validade mínima de 12 (doze) meses a contar da data de entrega.</t>
  </si>
  <si>
    <t>80</t>
  </si>
  <si>
    <t>SALSINHA fresca, maço comercial pesando aproximadamente 100 gramas, de primeira qualidade; tamanho e coloração uniformes; deve ser bem desenvolvido; compacto e firme; sem perfurações e corte; sem lesões de origem física ou mecânica, oriundos do manuseio ou transporte; isento de enfermidades, resíduos de fertilizantes, parasitas, larvas e umidade externa anormal; acondicionado em embalagem que mantenha sua integridade.</t>
  </si>
  <si>
    <t>81</t>
  </si>
  <si>
    <t xml:space="preserve">SUCO CONCENTRADO DE CAJU Suco de caju concentrado garrafa com 1 litro. Composição: polpa e/ou suco concentrado da fruta, aroma natural da fruta, Sabor: caju. Isento de açúcar e corantes. Rendimento: 01 parte de concentrado para 08 a 10 partes de água. Validade mínima de 06 meses a contar da data da entrega. </t>
  </si>
  <si>
    <t>82</t>
  </si>
  <si>
    <t xml:space="preserve">SUCO CONCENTRADO DE MANGA Suco de manga concentrado garrafa com 1 litro. Composição: polpa e/ou suco concentrado da fruta, aroma natural da fruta. Sabor: manga. Isento de açúcar e corantes. Rendimento: 01 parte de concentrado para 08 a 10 partes de água. Validade mínima de 06 meses a contar da data da entrega. </t>
  </si>
  <si>
    <t>83</t>
  </si>
  <si>
    <t>SUCO CONCENTRADO DE MARACUJÁ Suco de maracujá concentrado garrafa com 1 litro. Composição: polpa e/ou suco concentrado da fruta, aroma natural da fruta. Sabor: goiaba. Isento de açúcar e corantes. Rendimento: 01 parte de concentrado para 08 a 10 partes de água. Validade mínima de 06 meses a contar da data da entrega.</t>
  </si>
  <si>
    <t>84</t>
  </si>
  <si>
    <t>SUCO CONCENTRADO DE UVA Suco de uva concentrado garrafa com 1 litro. Composição: polpa e/ou suco concentrado da fruta, aroma natural da fruta. Sabor: uva. Isento de açúcar e corantes. Rendimento: 01 parte de concentrado para 2 a 5 partes de água. Validade mínima de 06 meses a contar da data da entrega.</t>
  </si>
  <si>
    <t>85</t>
  </si>
  <si>
    <t xml:space="preserve">SUCO INTEGRAL DE UVA. Suco de uva tinto integral, isento de aditivos químicos, sem adição de açúcar, com registro no Ministério da Agricultura, embalagem de 1,5 litros, rótulo de identificação e prazo de validade de no mínimo 6 meses a contar da data de entrega.
</t>
  </si>
  <si>
    <t>86</t>
  </si>
  <si>
    <t>TANGERINA PONCÃ, extra e tamanho médio. Deverá estar no ponto para consumo, madura, firme, uniforme, com brilho, aroma e sabor característicos da espécie. Não serão tolerados os defeitos externos ou internos que prejudiquem o consumo ou rendimento como: danos mecânicos, defeitos na casca, fruto murcho ou passado e podridão. O produto deverá estar isento de substâncias terrosas, sujidades ou corpos estranhos aderidos à superfície externa.</t>
  </si>
  <si>
    <t>87</t>
  </si>
  <si>
    <t>TAPIOCA. Tapioca granulada, tipo 1, embalagem original com no mínimo 500g. Prazo de Validade: 12 meses a contar da data de entrega.</t>
  </si>
  <si>
    <t>88</t>
  </si>
  <si>
    <t>TOMATE,  in natura, extra, procedente de espécies genuínas e sãs, frescas, polpa íntegra e firme, coloração uniforme, casca lisa e firme. Isento de lesões de origem física, mecânica ou biológica matéria terrosa, sujidades ou corpos estranhos aderidos à superfície externa, livre de enfermidades, insetos, parasitas e larvas.</t>
  </si>
  <si>
    <t>89</t>
  </si>
  <si>
    <t>TRIGO PARA QUIBE, sem umidade, em embalagem plástica saco de polietileno atóxico com 500g, resistente, termossoldado, produto de boa qualidade, validade de 3 meses a partir da data de entrega.</t>
  </si>
  <si>
    <t>90</t>
  </si>
  <si>
    <t>UVA-PASSA DESIDRATADA, branca, sem semente, livre de fungos; Embalagem hermeticamente fechada e rotulada conforme legislação vigente. Data de validade mínima de 6 meses a partir da data de entrega. Pacote contendo 1kg.</t>
  </si>
  <si>
    <t>91</t>
  </si>
  <si>
    <t>VAGEM, in natura, 1º qualidade, isenta de fungos e sujidade.</t>
  </si>
  <si>
    <t>92</t>
  </si>
  <si>
    <t>VINAGRE, envasado em garrafa de polietileno atóxica resistente transparente, contendo 750ml, com identificação na embalagem (rótulo) dos ingredientes, valor nutricional, peso, fornecedor e data de validade. Validade mínima de 12 meses a contar da data de entrega.</t>
  </si>
  <si>
    <t>Tabela - Valor unitário e total dos gêneros alimentícios</t>
  </si>
  <si>
    <t>ITEM</t>
  </si>
  <si>
    <t>UNIDADE DE MEDIDA</t>
  </si>
  <si>
    <t>QUANTIDADE MÁXIMA</t>
  </si>
  <si>
    <t>VALOR UNITÁRIO TABELA¹</t>
  </si>
  <si>
    <t>VALOR UNITÁRIO TABELA²</t>
  </si>
  <si>
    <t>MÉDIA</t>
  </si>
  <si>
    <t>VALOR TOTAL</t>
  </si>
  <si>
    <t>Cebolinha*</t>
  </si>
  <si>
    <t>Chicória*</t>
  </si>
  <si>
    <t>Chocolate em pó 50%</t>
  </si>
  <si>
    <t xml:space="preserve">Unid </t>
  </si>
  <si>
    <t>Hortelã*</t>
  </si>
  <si>
    <t>Iogurte natural*</t>
  </si>
  <si>
    <t>Iogurte sem lactose*</t>
  </si>
  <si>
    <t>Manteiga*</t>
  </si>
  <si>
    <t>Pão*</t>
  </si>
  <si>
    <t>Suco concentrado - Caju*</t>
  </si>
  <si>
    <t>Suco concentrado - Maracujá*</t>
  </si>
  <si>
    <t>Suco concentrado - Uva*</t>
  </si>
  <si>
    <t>Uva passa</t>
  </si>
  <si>
    <t>Total</t>
  </si>
  <si>
    <t>* O valor foi convertido para a quantidade descrita na especificação.</t>
  </si>
  <si>
    <t>Tabela¹ -  Tabela de preços de mercado de gêneros alimentícios da Prefeitura da Cidade do Rio de Janeiro</t>
  </si>
  <si>
    <t>Tabela²- Tabela de preços de valores máximos dos gêneros alimentícios da Fundação Getúlio Vargas/TCE/IBRE.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</si>
</sst>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 #,##0_-;_-* &quot;-&quot;??_-;_-@"/>
    <numFmt numFmtId="165" formatCode="&quot;R$&quot;\ #,##0.00"/>
  </numFmts>
  <fonts count="9">
    <font>
      <sz val="11"/>
      <color theme="1"/>
      <name val="Calibri"/>
      <family val="2"/>
      <scheme val="minor"/>
    </font>
    <font>
      <sz val="10"/>
      <name val="Arial"/>
      <family val="2"/>
    </font>
    <font>
      <b/>
      <sz val="11"/>
      <color theme="1"/>
      <name val="Calibri"/>
      <family val="2"/>
    </font>
    <font>
      <sz val="8"/>
      <color theme="1"/>
      <name val="Calibri"/>
      <family val="2"/>
    </font>
    <font>
      <sz val="11"/>
      <color theme="1"/>
      <name val="Calibri"/>
      <family val="2"/>
    </font>
    <font>
      <b/>
      <sz val="8"/>
      <color theme="1"/>
      <name val="Calibri"/>
      <family val="2"/>
    </font>
    <font>
      <b/>
      <sz val="12"/>
      <color theme="1"/>
      <name val="Times New Roman"/>
      <family val="2"/>
    </font>
    <font>
      <sz val="12"/>
      <color theme="1"/>
      <name val="Times New Roman"/>
      <family val="2"/>
    </font>
    <font>
      <sz val="12"/>
      <color rgb="FF000000"/>
      <name val="Times New Roman"/>
      <family val="2"/>
    </font>
  </fonts>
  <fills count="2">
    <fill>
      <patternFill/>
    </fill>
    <fill>
      <patternFill patternType="gray125"/>
    </fill>
  </fills>
  <borders count="43">
    <border>
      <left/>
      <right/>
      <top/>
      <bottom/>
      <diagonal/>
    </border>
    <border>
      <left/>
      <right/>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style="medium">
        <color rgb="FF000000"/>
      </top>
      <bottom style="thin">
        <color rgb="FF000000"/>
      </bottom>
    </border>
    <border>
      <left/>
      <right style="medium">
        <color rgb="FF000000"/>
      </right>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thin">
        <color rgb="FF000000"/>
      </top>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thin">
        <color rgb="FF000000"/>
      </right>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applyFont="1" applyAlignment="1">
      <alignment/>
    </xf>
    <xf numFmtId="0" fontId="2" fillId="0" borderId="1" xfId="0" applyFont="1" applyBorder="1" applyAlignment="1">
      <alignment horizontal="left"/>
    </xf>
    <xf numFmtId="0" fontId="1" fillId="0" borderId="1" xfId="0" applyFont="1" applyBorder="1"/>
    <xf numFmtId="0" fontId="3" fillId="0" borderId="0" xfId="0" applyFont="1"/>
    <xf numFmtId="0" fontId="4" fillId="0" borderId="2"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1" fillId="0" borderId="4" xfId="0" applyFont="1" applyBorder="1"/>
    <xf numFmtId="0" fontId="1" fillId="0" borderId="5" xfId="0" applyFont="1" applyBorder="1"/>
    <xf numFmtId="0" fontId="5" fillId="0" borderId="3" xfId="0" applyFont="1" applyBorder="1" applyAlignment="1">
      <alignment horizontal="center"/>
    </xf>
    <xf numFmtId="0" fontId="5" fillId="0" borderId="2" xfId="0" applyFont="1" applyBorder="1" applyAlignment="1">
      <alignment horizontal="center" vertical="center"/>
    </xf>
    <xf numFmtId="9" fontId="5" fillId="0" borderId="2" xfId="0" applyNumberFormat="1" applyFont="1" applyBorder="1" applyAlignment="1">
      <alignment horizontal="center" vertical="center" wrapText="1"/>
    </xf>
    <xf numFmtId="0" fontId="1" fillId="0" borderId="6" xfId="0" applyFont="1" applyBorder="1"/>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3" xfId="0" applyFont="1" applyBorder="1"/>
    <xf numFmtId="0" fontId="4" fillId="0" borderId="14" xfId="0" applyFont="1" applyBorder="1"/>
    <xf numFmtId="0" fontId="3" fillId="0" borderId="15" xfId="0" applyFont="1" applyBorder="1"/>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xf numFmtId="0" fontId="3" fillId="0" borderId="18" xfId="0" applyFont="1" applyBorder="1" applyAlignment="1">
      <alignment horizont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xf numFmtId="1" fontId="3" fillId="0" borderId="14" xfId="0" applyNumberFormat="1" applyFont="1" applyBorder="1"/>
    <xf numFmtId="0" fontId="4" fillId="0" borderId="23" xfId="0" applyFont="1" applyBorder="1"/>
    <xf numFmtId="0" fontId="3" fillId="0" borderId="24" xfId="0" applyFont="1" applyBorder="1"/>
    <xf numFmtId="0" fontId="3" fillId="0" borderId="23" xfId="0" applyFont="1" applyBorder="1" applyAlignment="1">
      <alignment horizontal="center" vertical="center"/>
    </xf>
    <xf numFmtId="0" fontId="3" fillId="0" borderId="23" xfId="0" applyFont="1" applyBorder="1" applyAlignment="1">
      <alignment horizontal="center"/>
    </xf>
    <xf numFmtId="0" fontId="3" fillId="0" borderId="25" xfId="0" applyFont="1" applyBorder="1"/>
    <xf numFmtId="0" fontId="3" fillId="0" borderId="25" xfId="0" applyFont="1" applyBorder="1" applyAlignment="1">
      <alignment horizont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xf numFmtId="0" fontId="3" fillId="0" borderId="23" xfId="0" applyFont="1" applyBorder="1"/>
    <xf numFmtId="1" fontId="3" fillId="0" borderId="23" xfId="0" applyNumberFormat="1" applyFont="1" applyBorder="1"/>
    <xf numFmtId="0" fontId="3" fillId="0" borderId="18" xfId="0" applyFont="1" applyBorder="1" applyAlignment="1">
      <alignment horizontal="center" vertical="center"/>
    </xf>
    <xf numFmtId="0" fontId="3" fillId="0" borderId="24" xfId="0" applyFont="1" applyBorder="1" applyAlignment="1">
      <alignment wrapText="1"/>
    </xf>
    <xf numFmtId="0" fontId="3" fillId="0" borderId="25" xfId="0" applyFont="1" applyBorder="1" applyAlignment="1">
      <alignment vertical="center"/>
    </xf>
    <xf numFmtId="0" fontId="3" fillId="0" borderId="30" xfId="0" applyFont="1" applyBorder="1"/>
    <xf numFmtId="0" fontId="3" fillId="0" borderId="31" xfId="0" applyFont="1" applyBorder="1" applyAlignment="1">
      <alignment horizontal="center" vertical="center"/>
    </xf>
    <xf numFmtId="0" fontId="4" fillId="0" borderId="32" xfId="0" applyFont="1" applyBorder="1"/>
    <xf numFmtId="0" fontId="3" fillId="0" borderId="33" xfId="0" applyFont="1" applyBorder="1"/>
    <xf numFmtId="0" fontId="3" fillId="0" borderId="32" xfId="0" applyFont="1" applyBorder="1" applyAlignment="1">
      <alignment horizontal="center"/>
    </xf>
    <xf numFmtId="0" fontId="3" fillId="0" borderId="34" xfId="0" applyFont="1" applyBorder="1" applyAlignment="1">
      <alignment horizontal="center" vertical="center"/>
    </xf>
    <xf numFmtId="0" fontId="3" fillId="0" borderId="35" xfId="0" applyFont="1" applyBorder="1"/>
    <xf numFmtId="0" fontId="3" fillId="0" borderId="35" xfId="0" applyFont="1" applyBorder="1" applyAlignment="1">
      <alignment horizont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xf numFmtId="1" fontId="3" fillId="0" borderId="32" xfId="0" applyNumberFormat="1" applyFont="1" applyBorder="1"/>
    <xf numFmtId="0" fontId="0" fillId="0" borderId="0" xfId="0" applyFont="1"/>
    <xf numFmtId="0" fontId="2" fillId="0" borderId="39" xfId="0" applyFont="1" applyBorder="1" applyAlignment="1">
      <alignment horizontal="left" vertical="top"/>
    </xf>
    <xf numFmtId="0" fontId="4" fillId="0" borderId="39" xfId="0" applyFont="1" applyBorder="1" applyAlignment="1">
      <alignment horizontal="center" vertical="center"/>
    </xf>
    <xf numFmtId="0" fontId="4" fillId="0" borderId="39" xfId="0" applyFont="1" applyBorder="1"/>
    <xf numFmtId="0" fontId="6" fillId="0" borderId="39" xfId="0" applyFont="1" applyBorder="1" applyAlignment="1">
      <alignment horizontal="center" vertical="center" textRotation="90" wrapText="1"/>
    </xf>
    <xf numFmtId="0" fontId="6" fillId="0" borderId="39" xfId="0" applyFont="1" applyBorder="1" applyAlignment="1">
      <alignment horizontal="center" vertical="center" wrapText="1"/>
    </xf>
    <xf numFmtId="49" fontId="7" fillId="0" borderId="39" xfId="0" applyNumberFormat="1" applyFont="1" applyBorder="1" applyAlignment="1">
      <alignment horizontal="center" vertical="center"/>
    </xf>
    <xf numFmtId="164" fontId="7" fillId="0" borderId="39" xfId="0" applyNumberFormat="1" applyFont="1" applyBorder="1" applyAlignment="1">
      <alignment horizontal="center" vertical="center" wrapText="1"/>
    </xf>
    <xf numFmtId="3" fontId="7" fillId="0" borderId="39" xfId="0" applyNumberFormat="1" applyFont="1" applyBorder="1" applyAlignment="1">
      <alignment horizontal="center" vertical="center" wrapText="1"/>
    </xf>
    <xf numFmtId="0" fontId="7" fillId="0" borderId="39" xfId="0" applyFont="1" applyBorder="1" applyAlignment="1">
      <alignment horizontal="left" vertical="center" wrapText="1"/>
    </xf>
    <xf numFmtId="3" fontId="7" fillId="0" borderId="39" xfId="0" applyNumberFormat="1" applyFont="1" applyBorder="1" applyAlignment="1">
      <alignment horizontal="center" vertical="center"/>
    </xf>
    <xf numFmtId="0" fontId="8" fillId="0" borderId="39" xfId="0" applyFont="1" applyBorder="1" applyAlignment="1">
      <alignment horizontal="left" vertical="center" wrapText="1"/>
    </xf>
    <xf numFmtId="0" fontId="7" fillId="0" borderId="39" xfId="0" applyFont="1" applyBorder="1" applyAlignment="1">
      <alignment horizontal="center" vertical="center"/>
    </xf>
    <xf numFmtId="164" fontId="7" fillId="0" borderId="0" xfId="0" applyNumberFormat="1" applyFont="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left" vertical="center" wrapText="1"/>
    </xf>
    <xf numFmtId="0" fontId="5" fillId="0" borderId="0" xfId="0" applyFont="1"/>
    <xf numFmtId="0" fontId="3" fillId="0" borderId="40" xfId="0" applyFont="1" applyBorder="1"/>
    <xf numFmtId="0" fontId="3" fillId="0" borderId="14" xfId="0" applyFont="1" applyBorder="1" applyAlignment="1">
      <alignment horizontal="center"/>
    </xf>
    <xf numFmtId="1" fontId="3" fillId="0" borderId="14" xfId="0" applyNumberFormat="1" applyFont="1" applyBorder="1" applyAlignment="1">
      <alignment horizontal="center"/>
    </xf>
    <xf numFmtId="165" fontId="3" fillId="0" borderId="22" xfId="0" applyNumberFormat="1" applyFont="1" applyBorder="1"/>
    <xf numFmtId="165" fontId="3" fillId="0" borderId="14" xfId="0" applyNumberFormat="1" applyFont="1" applyBorder="1"/>
    <xf numFmtId="0" fontId="3" fillId="0" borderId="41" xfId="0" applyFont="1" applyBorder="1"/>
    <xf numFmtId="1" fontId="3" fillId="0" borderId="23" xfId="0" applyNumberFormat="1" applyFont="1" applyBorder="1" applyAlignment="1">
      <alignment horizontal="center"/>
    </xf>
    <xf numFmtId="165" fontId="3" fillId="0" borderId="24" xfId="0" applyNumberFormat="1" applyFont="1" applyBorder="1"/>
    <xf numFmtId="165" fontId="3" fillId="0" borderId="23" xfId="0" applyNumberFormat="1" applyFont="1" applyBorder="1"/>
    <xf numFmtId="0" fontId="3" fillId="0" borderId="23" xfId="0" applyFont="1" applyBorder="1" applyAlignment="1">
      <alignment wrapText="1"/>
    </xf>
    <xf numFmtId="0" fontId="3" fillId="0" borderId="0" xfId="0" applyFont="1" applyAlignment="1">
      <alignment wrapText="1"/>
    </xf>
    <xf numFmtId="0" fontId="3" fillId="0" borderId="0" xfId="0" applyFont="1" applyAlignment="1">
      <alignment horizontal="center"/>
    </xf>
    <xf numFmtId="1" fontId="3" fillId="0" borderId="0" xfId="0" applyNumberFormat="1" applyFont="1" applyAlignment="1">
      <alignment horizontal="center"/>
    </xf>
    <xf numFmtId="165" fontId="3" fillId="0" borderId="0" xfId="0" applyNumberFormat="1" applyFont="1"/>
    <xf numFmtId="0" fontId="3" fillId="0" borderId="31" xfId="0" applyFont="1" applyBorder="1"/>
    <xf numFmtId="0" fontId="3" fillId="0" borderId="42" xfId="0" applyFont="1" applyBorder="1"/>
    <xf numFmtId="1" fontId="3" fillId="0" borderId="32" xfId="0" applyNumberFormat="1" applyFont="1" applyBorder="1" applyAlignment="1">
      <alignment horizontal="center"/>
    </xf>
    <xf numFmtId="165" fontId="3" fillId="0" borderId="33" xfId="0" applyNumberFormat="1" applyFont="1" applyBorder="1"/>
    <xf numFmtId="165" fontId="3" fillId="0" borderId="32" xfId="0" applyNumberFormat="1" applyFont="1" applyBorder="1"/>
    <xf numFmtId="165" fontId="3" fillId="0" borderId="5" xfId="0" applyNumberFormat="1"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0</xdr:row>
      <xdr:rowOff>114300</xdr:rowOff>
    </xdr:from>
    <xdr:ext cx="2466975" cy="971550"/>
    <xdr:pic>
      <xdr:nvPicPr>
        <xdr:cNvPr id="0" name="image1.png"/>
        <xdr:cNvPicPr preferRelativeResize="0">
          <a:picLocks noChangeAspect="1"/>
        </xdr:cNvPicPr>
      </xdr:nvPicPr>
      <xdr:blipFill>
        <a:blip r:embed="rId1"/>
        <a:stretch>
          <a:fillRect/>
        </a:stretch>
      </xdr:blipFill>
      <xdr:spPr>
        <a:xfrm>
          <a:off x="1295400" y="114300"/>
          <a:ext cx="2466975" cy="97155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dimension ref="A1:Y98"/>
  <sheetViews>
    <sheetView tabSelected="1" workbookViewId="0" topLeftCell="A1">
      <pane xSplit="2" ySplit="3" topLeftCell="C4" activePane="bottomRight" state="frozen"/>
      <selection pane="topRight" activeCell="C1" sqref="C1"/>
      <selection pane="bottomLeft" activeCell="A4" sqref="A4"/>
      <selection pane="bottomRight" activeCell="C4" sqref="C4"/>
    </sheetView>
  </sheetViews>
  <sheetFormatPr defaultColWidth="14.421875" defaultRowHeight="15" customHeight="1"/>
  <cols>
    <col min="1" max="1" width="3.00390625" style="0" customWidth="1"/>
    <col min="2" max="2" width="10.140625" style="0" customWidth="1"/>
    <col min="3" max="4" width="8.7109375" style="0" customWidth="1"/>
    <col min="5" max="5" width="9.421875" style="0" customWidth="1"/>
    <col min="6" max="26" width="8.7109375" style="0" customWidth="1"/>
  </cols>
  <sheetData>
    <row r="1" spans="2:25" ht="15">
      <c r="B1" s="1" t="s">
        <v>0</v>
      </c>
      <c r="C1" s="2"/>
      <c r="D1" s="2"/>
      <c r="E1" s="2"/>
      <c r="F1" s="2"/>
      <c r="G1" s="2"/>
      <c r="H1" s="2"/>
      <c r="I1" s="2"/>
      <c r="J1" s="2"/>
      <c r="K1" s="2"/>
      <c r="L1" s="2"/>
      <c r="M1" s="2"/>
      <c r="N1" s="2"/>
      <c r="O1" s="2"/>
      <c r="P1" s="2"/>
      <c r="Q1" s="2"/>
      <c r="R1" s="2"/>
      <c r="S1" s="2"/>
      <c r="T1" s="3"/>
      <c r="U1" s="3"/>
      <c r="V1" s="3"/>
      <c r="W1" s="3"/>
      <c r="X1" s="3"/>
      <c r="Y1" s="3"/>
    </row>
    <row r="2" spans="1:25" ht="34.5" customHeight="1">
      <c r="A2" s="4"/>
      <c r="B2" s="5" t="s">
        <v>1</v>
      </c>
      <c r="C2" s="6" t="s">
        <v>2</v>
      </c>
      <c r="D2" s="7"/>
      <c r="E2" s="7"/>
      <c r="F2" s="7"/>
      <c r="G2" s="8"/>
      <c r="H2" s="9" t="s">
        <v>3</v>
      </c>
      <c r="I2" s="7"/>
      <c r="J2" s="7"/>
      <c r="K2" s="7"/>
      <c r="L2" s="7"/>
      <c r="M2" s="7"/>
      <c r="N2" s="7"/>
      <c r="O2" s="7"/>
      <c r="P2" s="7"/>
      <c r="Q2" s="7"/>
      <c r="R2" s="7"/>
      <c r="S2" s="8"/>
      <c r="T2" s="10" t="s">
        <v>4</v>
      </c>
      <c r="U2" s="5" t="s">
        <v>5</v>
      </c>
      <c r="V2" s="5" t="s">
        <v>6</v>
      </c>
      <c r="W2" s="5" t="s">
        <v>7</v>
      </c>
      <c r="X2" s="11" t="s">
        <v>8</v>
      </c>
      <c r="Y2" s="5" t="s">
        <v>9</v>
      </c>
    </row>
    <row r="3" spans="1:25" ht="20.25" customHeight="1">
      <c r="A3" s="12"/>
      <c r="B3" s="12"/>
      <c r="C3" s="6" t="s">
        <v>10</v>
      </c>
      <c r="D3" s="6" t="s">
        <v>11</v>
      </c>
      <c r="E3" s="13" t="s">
        <v>12</v>
      </c>
      <c r="F3" s="14" t="s">
        <v>13</v>
      </c>
      <c r="G3" s="6" t="s">
        <v>14</v>
      </c>
      <c r="H3" s="13" t="s">
        <v>15</v>
      </c>
      <c r="I3" s="15" t="s">
        <v>16</v>
      </c>
      <c r="J3" s="13" t="s">
        <v>17</v>
      </c>
      <c r="K3" s="13" t="s">
        <v>16</v>
      </c>
      <c r="L3" s="16" t="s">
        <v>18</v>
      </c>
      <c r="M3" s="17" t="s">
        <v>16</v>
      </c>
      <c r="N3" s="17" t="s">
        <v>19</v>
      </c>
      <c r="O3" s="17" t="s">
        <v>16</v>
      </c>
      <c r="P3" s="17" t="s">
        <v>20</v>
      </c>
      <c r="Q3" s="18" t="s">
        <v>16</v>
      </c>
      <c r="R3" s="19" t="s">
        <v>21</v>
      </c>
      <c r="S3" s="20" t="s">
        <v>16</v>
      </c>
      <c r="T3" s="12"/>
      <c r="U3" s="12"/>
      <c r="V3" s="21"/>
      <c r="W3" s="21"/>
      <c r="X3" s="21"/>
      <c r="Y3" s="12"/>
    </row>
    <row r="4" spans="1:25" ht="15">
      <c r="A4" s="22">
        <v>1</v>
      </c>
      <c r="B4" s="23" t="s">
        <v>22</v>
      </c>
      <c r="C4" s="24">
        <v>0.1</v>
      </c>
      <c r="D4" s="24">
        <v>0.1</v>
      </c>
      <c r="E4" s="24">
        <v>0.05</v>
      </c>
      <c r="F4" s="24">
        <v>0.05</v>
      </c>
      <c r="G4" s="24">
        <v>0.05</v>
      </c>
      <c r="H4" s="25">
        <v>506</v>
      </c>
      <c r="I4" s="26">
        <f aca="true" t="shared" si="0" ref="I4:I95">H4*C4</f>
        <v>50.6</v>
      </c>
      <c r="J4" s="25">
        <v>986</v>
      </c>
      <c r="K4" s="27">
        <f aca="true" t="shared" si="1" ref="K4:K95">J4*D4</f>
        <v>98.6</v>
      </c>
      <c r="L4" s="28">
        <v>4164</v>
      </c>
      <c r="M4" s="29">
        <f aca="true" t="shared" si="2" ref="M4:M87">L4*E4</f>
        <v>208.2</v>
      </c>
      <c r="N4" s="28">
        <v>2883</v>
      </c>
      <c r="O4" s="29">
        <f aca="true" t="shared" si="3" ref="O4:O92">N4*F4</f>
        <v>144.15</v>
      </c>
      <c r="P4" s="30">
        <v>1260</v>
      </c>
      <c r="Q4" s="31">
        <f aca="true" t="shared" si="4" ref="Q4:Q92">P4*G4</f>
        <v>63</v>
      </c>
      <c r="R4" s="28">
        <v>185</v>
      </c>
      <c r="S4" s="29">
        <f aca="true" t="shared" si="5" ref="S4:S92">R4*G4</f>
        <v>9.25</v>
      </c>
      <c r="T4" s="32">
        <f aca="true" t="shared" si="6" ref="T4:T95">I4+K4+M4+O4+Q4+S4</f>
        <v>573.8</v>
      </c>
      <c r="U4" s="33">
        <v>3</v>
      </c>
      <c r="V4" s="33">
        <v>8607</v>
      </c>
      <c r="W4" s="34">
        <f aca="true" t="shared" si="7" ref="W4:W12">V4</f>
        <v>8607</v>
      </c>
      <c r="X4" s="34">
        <f aca="true" t="shared" si="8" ref="X4:X7">W4*70/100</f>
        <v>6024.9</v>
      </c>
      <c r="Y4" s="34">
        <f aca="true" t="shared" si="9" ref="Y4:Y95">(X4*0.1)+X4</f>
        <v>6627.39</v>
      </c>
    </row>
    <row r="5" spans="1:25" ht="15">
      <c r="A5" s="35">
        <v>2</v>
      </c>
      <c r="B5" s="36" t="s">
        <v>23</v>
      </c>
      <c r="C5" s="37">
        <v>0.03</v>
      </c>
      <c r="D5" s="37">
        <v>0.03</v>
      </c>
      <c r="E5" s="37">
        <v>0.03</v>
      </c>
      <c r="F5" s="37">
        <v>0.03</v>
      </c>
      <c r="G5" s="38">
        <v>0.03</v>
      </c>
      <c r="H5" s="25">
        <v>506</v>
      </c>
      <c r="I5" s="39">
        <f t="shared" si="0"/>
        <v>15.18</v>
      </c>
      <c r="J5" s="25">
        <v>986</v>
      </c>
      <c r="K5" s="40">
        <f t="shared" si="1"/>
        <v>29.58</v>
      </c>
      <c r="L5" s="41">
        <v>4164</v>
      </c>
      <c r="M5" s="42">
        <f t="shared" si="2"/>
        <v>124.92</v>
      </c>
      <c r="N5" s="41">
        <v>2883</v>
      </c>
      <c r="O5" s="42">
        <f t="shared" si="3"/>
        <v>86.49</v>
      </c>
      <c r="P5" s="43">
        <v>1260</v>
      </c>
      <c r="Q5" s="44">
        <f t="shared" si="4"/>
        <v>37.8</v>
      </c>
      <c r="R5" s="41">
        <v>185</v>
      </c>
      <c r="S5" s="42">
        <f t="shared" si="5"/>
        <v>5.55</v>
      </c>
      <c r="T5" s="45">
        <f t="shared" si="6"/>
        <v>299.52</v>
      </c>
      <c r="U5" s="46">
        <v>5</v>
      </c>
      <c r="V5" s="47">
        <v>7488.000000000001</v>
      </c>
      <c r="W5" s="48">
        <f t="shared" si="7"/>
        <v>7488</v>
      </c>
      <c r="X5" s="48">
        <f t="shared" si="8"/>
        <v>5241.6</v>
      </c>
      <c r="Y5" s="48">
        <f t="shared" si="9"/>
        <v>5765.76</v>
      </c>
    </row>
    <row r="6" spans="1:25" ht="15">
      <c r="A6" s="35">
        <v>3</v>
      </c>
      <c r="B6" s="36" t="s">
        <v>24</v>
      </c>
      <c r="C6" s="37">
        <v>0.03</v>
      </c>
      <c r="D6" s="37">
        <v>0.03</v>
      </c>
      <c r="E6" s="37">
        <v>0.05</v>
      </c>
      <c r="F6" s="37">
        <v>0.05</v>
      </c>
      <c r="G6" s="38">
        <v>0.05</v>
      </c>
      <c r="H6" s="25">
        <v>506</v>
      </c>
      <c r="I6" s="39">
        <f t="shared" si="0"/>
        <v>15.18</v>
      </c>
      <c r="J6" s="25">
        <v>986</v>
      </c>
      <c r="K6" s="27">
        <f t="shared" si="1"/>
        <v>29.58</v>
      </c>
      <c r="L6" s="41">
        <v>4164</v>
      </c>
      <c r="M6" s="42">
        <f t="shared" si="2"/>
        <v>208.2</v>
      </c>
      <c r="N6" s="41">
        <v>2883</v>
      </c>
      <c r="O6" s="42">
        <f t="shared" si="3"/>
        <v>144.15</v>
      </c>
      <c r="P6" s="43">
        <v>1260</v>
      </c>
      <c r="Q6" s="44">
        <f t="shared" si="4"/>
        <v>63</v>
      </c>
      <c r="R6" s="41">
        <v>185</v>
      </c>
      <c r="S6" s="49">
        <f t="shared" si="5"/>
        <v>9.25</v>
      </c>
      <c r="T6" s="45">
        <f t="shared" si="6"/>
        <v>469.36</v>
      </c>
      <c r="U6" s="46">
        <v>2</v>
      </c>
      <c r="V6" s="47">
        <v>4693.6</v>
      </c>
      <c r="W6" s="48">
        <f t="shared" si="7"/>
        <v>4693.6</v>
      </c>
      <c r="X6" s="48">
        <f t="shared" si="8"/>
        <v>3285.52</v>
      </c>
      <c r="Y6" s="48">
        <f t="shared" si="9"/>
        <v>3614.072</v>
      </c>
    </row>
    <row r="7" spans="1:25" ht="15">
      <c r="A7" s="35">
        <v>4</v>
      </c>
      <c r="B7" s="36" t="s">
        <v>25</v>
      </c>
      <c r="C7" s="37">
        <v>0</v>
      </c>
      <c r="D7" s="37">
        <v>0.01</v>
      </c>
      <c r="E7" s="37">
        <v>0.01</v>
      </c>
      <c r="F7" s="37">
        <v>0.01</v>
      </c>
      <c r="G7" s="38">
        <v>0.01</v>
      </c>
      <c r="H7" s="25">
        <v>506</v>
      </c>
      <c r="I7" s="39">
        <f t="shared" si="0"/>
        <v>0</v>
      </c>
      <c r="J7" s="25">
        <v>986</v>
      </c>
      <c r="K7" s="40">
        <f t="shared" si="1"/>
        <v>9.86</v>
      </c>
      <c r="L7" s="25">
        <v>4164</v>
      </c>
      <c r="M7" s="42">
        <f t="shared" si="2"/>
        <v>41.64</v>
      </c>
      <c r="N7" s="41">
        <v>2883</v>
      </c>
      <c r="O7" s="42">
        <f t="shared" si="3"/>
        <v>28.83</v>
      </c>
      <c r="P7" s="43">
        <v>1260</v>
      </c>
      <c r="Q7" s="44">
        <f t="shared" si="4"/>
        <v>12.6</v>
      </c>
      <c r="R7" s="41">
        <v>185</v>
      </c>
      <c r="S7" s="42">
        <f t="shared" si="5"/>
        <v>1.85</v>
      </c>
      <c r="T7" s="45">
        <f t="shared" si="6"/>
        <v>94.78</v>
      </c>
      <c r="U7" s="46">
        <v>24</v>
      </c>
      <c r="V7" s="47">
        <v>11373.599999999999</v>
      </c>
      <c r="W7" s="48">
        <f t="shared" si="7"/>
        <v>11373.6</v>
      </c>
      <c r="X7" s="48">
        <f t="shared" si="8"/>
        <v>7961.52</v>
      </c>
      <c r="Y7" s="48">
        <f t="shared" si="9"/>
        <v>8757.672</v>
      </c>
    </row>
    <row r="8" spans="1:25" ht="15">
      <c r="A8" s="35">
        <v>5</v>
      </c>
      <c r="B8" s="36" t="s">
        <v>26</v>
      </c>
      <c r="C8" s="37">
        <v>0</v>
      </c>
      <c r="D8" s="37">
        <v>0.001</v>
      </c>
      <c r="E8" s="37">
        <v>0.001</v>
      </c>
      <c r="F8" s="37">
        <v>0.001</v>
      </c>
      <c r="G8" s="38">
        <v>0.001</v>
      </c>
      <c r="H8" s="25">
        <v>5</v>
      </c>
      <c r="I8" s="39">
        <f t="shared" si="0"/>
        <v>0</v>
      </c>
      <c r="J8" s="25">
        <v>10</v>
      </c>
      <c r="K8" s="40">
        <f t="shared" si="1"/>
        <v>0.01</v>
      </c>
      <c r="L8" s="41">
        <v>41</v>
      </c>
      <c r="M8" s="42">
        <f t="shared" si="2"/>
        <v>0.041</v>
      </c>
      <c r="N8" s="41">
        <v>29</v>
      </c>
      <c r="O8" s="42">
        <f t="shared" si="3"/>
        <v>0.029</v>
      </c>
      <c r="P8" s="43">
        <v>13</v>
      </c>
      <c r="Q8" s="44">
        <f t="shared" si="4"/>
        <v>0.013</v>
      </c>
      <c r="R8" s="41">
        <v>2</v>
      </c>
      <c r="S8" s="42">
        <f t="shared" si="5"/>
        <v>0.002</v>
      </c>
      <c r="T8" s="45">
        <f t="shared" si="6"/>
        <v>0.095</v>
      </c>
      <c r="U8" s="46">
        <v>5</v>
      </c>
      <c r="V8" s="47">
        <v>2.375</v>
      </c>
      <c r="W8" s="48">
        <f t="shared" si="7"/>
        <v>2.375</v>
      </c>
      <c r="X8" s="48">
        <f>W8*70/0.1</f>
        <v>1662.5</v>
      </c>
      <c r="Y8" s="48">
        <f t="shared" si="9"/>
        <v>1828.75</v>
      </c>
    </row>
    <row r="9" spans="1:25" ht="15">
      <c r="A9" s="35">
        <v>6</v>
      </c>
      <c r="B9" s="36" t="s">
        <v>27</v>
      </c>
      <c r="C9" s="37">
        <v>0.005</v>
      </c>
      <c r="D9" s="37">
        <v>0.005</v>
      </c>
      <c r="E9" s="37">
        <v>0.04</v>
      </c>
      <c r="F9" s="37">
        <v>0.04</v>
      </c>
      <c r="G9" s="38">
        <v>0.04</v>
      </c>
      <c r="H9" s="25">
        <v>506</v>
      </c>
      <c r="I9" s="39">
        <f t="shared" si="0"/>
        <v>2.53</v>
      </c>
      <c r="J9" s="25">
        <v>986</v>
      </c>
      <c r="K9" s="40">
        <f t="shared" si="1"/>
        <v>4.93</v>
      </c>
      <c r="L9" s="41">
        <v>4164</v>
      </c>
      <c r="M9" s="42">
        <f t="shared" si="2"/>
        <v>166.56</v>
      </c>
      <c r="N9" s="41">
        <v>2883</v>
      </c>
      <c r="O9" s="42">
        <f t="shared" si="3"/>
        <v>115.32</v>
      </c>
      <c r="P9" s="43">
        <v>1260</v>
      </c>
      <c r="Q9" s="44">
        <f t="shared" si="4"/>
        <v>50.4</v>
      </c>
      <c r="R9" s="41">
        <v>185</v>
      </c>
      <c r="S9" s="42">
        <f t="shared" si="5"/>
        <v>7.4</v>
      </c>
      <c r="T9" s="45">
        <f t="shared" si="6"/>
        <v>347.14</v>
      </c>
      <c r="U9" s="46">
        <v>3</v>
      </c>
      <c r="V9" s="47">
        <v>5207.1</v>
      </c>
      <c r="W9" s="48">
        <f t="shared" si="7"/>
        <v>5207.1</v>
      </c>
      <c r="X9" s="48">
        <f aca="true" t="shared" si="10" ref="X9:X95">W9*70/100</f>
        <v>3644.97</v>
      </c>
      <c r="Y9" s="48">
        <f t="shared" si="9"/>
        <v>4009.467</v>
      </c>
    </row>
    <row r="10" spans="1:25" ht="15">
      <c r="A10" s="35">
        <v>7</v>
      </c>
      <c r="B10" s="36" t="s">
        <v>28</v>
      </c>
      <c r="C10" s="37">
        <v>0.05</v>
      </c>
      <c r="D10" s="37">
        <v>0.05</v>
      </c>
      <c r="E10" s="37">
        <v>0.07</v>
      </c>
      <c r="F10" s="37">
        <v>0.07</v>
      </c>
      <c r="G10" s="38">
        <v>0.07</v>
      </c>
      <c r="H10" s="25">
        <v>506</v>
      </c>
      <c r="I10" s="39">
        <f t="shared" si="0"/>
        <v>25.3</v>
      </c>
      <c r="J10" s="25">
        <v>986</v>
      </c>
      <c r="K10" s="40">
        <f t="shared" si="1"/>
        <v>49.3</v>
      </c>
      <c r="L10" s="41">
        <v>4164</v>
      </c>
      <c r="M10" s="42">
        <f t="shared" si="2"/>
        <v>291.48</v>
      </c>
      <c r="N10" s="41">
        <v>2883</v>
      </c>
      <c r="O10" s="42">
        <f t="shared" si="3"/>
        <v>201.81</v>
      </c>
      <c r="P10" s="43">
        <v>1260</v>
      </c>
      <c r="Q10" s="44">
        <f t="shared" si="4"/>
        <v>88.2</v>
      </c>
      <c r="R10" s="41">
        <v>185</v>
      </c>
      <c r="S10" s="42">
        <f t="shared" si="5"/>
        <v>12.95</v>
      </c>
      <c r="T10" s="45">
        <f t="shared" si="6"/>
        <v>669.04</v>
      </c>
      <c r="U10" s="46">
        <v>3</v>
      </c>
      <c r="V10" s="47">
        <v>10035.600000000002</v>
      </c>
      <c r="W10" s="48">
        <f t="shared" si="7"/>
        <v>10035.6</v>
      </c>
      <c r="X10" s="48">
        <f t="shared" si="10"/>
        <v>7024.92</v>
      </c>
      <c r="Y10" s="48">
        <f t="shared" si="9"/>
        <v>7727.412</v>
      </c>
    </row>
    <row r="11" spans="1:25" ht="15">
      <c r="A11" s="35">
        <v>8</v>
      </c>
      <c r="B11" s="36" t="s">
        <v>29</v>
      </c>
      <c r="C11" s="37">
        <v>0.005</v>
      </c>
      <c r="D11" s="37">
        <v>0.01</v>
      </c>
      <c r="E11" s="37">
        <v>0.01</v>
      </c>
      <c r="F11" s="37">
        <v>0.012</v>
      </c>
      <c r="G11" s="38">
        <v>0.012</v>
      </c>
      <c r="H11" s="25">
        <v>506</v>
      </c>
      <c r="I11" s="39">
        <f t="shared" si="0"/>
        <v>2.53</v>
      </c>
      <c r="J11" s="25">
        <v>986</v>
      </c>
      <c r="K11" s="40">
        <f t="shared" si="1"/>
        <v>9.86</v>
      </c>
      <c r="L11" s="41">
        <v>4164</v>
      </c>
      <c r="M11" s="42">
        <f t="shared" si="2"/>
        <v>41.64</v>
      </c>
      <c r="N11" s="41">
        <v>2883</v>
      </c>
      <c r="O11" s="42">
        <f t="shared" si="3"/>
        <v>34.596</v>
      </c>
      <c r="P11" s="43">
        <v>1260</v>
      </c>
      <c r="Q11" s="44">
        <f t="shared" si="4"/>
        <v>15.12</v>
      </c>
      <c r="R11" s="41">
        <v>185</v>
      </c>
      <c r="S11" s="42">
        <f t="shared" si="5"/>
        <v>2.22</v>
      </c>
      <c r="T11" s="45">
        <f t="shared" si="6"/>
        <v>105.966</v>
      </c>
      <c r="U11" s="46">
        <v>6</v>
      </c>
      <c r="V11" s="47">
        <v>3178.9800000000005</v>
      </c>
      <c r="W11" s="48">
        <f t="shared" si="7"/>
        <v>3178.98</v>
      </c>
      <c r="X11" s="48">
        <f t="shared" si="10"/>
        <v>2225.286</v>
      </c>
      <c r="Y11" s="48">
        <f t="shared" si="9"/>
        <v>2447.8146</v>
      </c>
    </row>
    <row r="12" spans="1:25" ht="15">
      <c r="A12" s="35">
        <v>9</v>
      </c>
      <c r="B12" s="36" t="s">
        <v>30</v>
      </c>
      <c r="C12" s="37">
        <v>0.003</v>
      </c>
      <c r="D12" s="37">
        <v>0.003</v>
      </c>
      <c r="E12" s="37">
        <v>0.003</v>
      </c>
      <c r="F12" s="37">
        <v>0.003</v>
      </c>
      <c r="G12" s="38">
        <v>0.003</v>
      </c>
      <c r="H12" s="25">
        <v>506</v>
      </c>
      <c r="I12" s="39">
        <f t="shared" si="0"/>
        <v>1.518</v>
      </c>
      <c r="J12" s="25">
        <v>986</v>
      </c>
      <c r="K12" s="40">
        <f t="shared" si="1"/>
        <v>2.958</v>
      </c>
      <c r="L12" s="41">
        <v>4164</v>
      </c>
      <c r="M12" s="42">
        <f t="shared" si="2"/>
        <v>12.492</v>
      </c>
      <c r="N12" s="41">
        <v>2883</v>
      </c>
      <c r="O12" s="42">
        <f t="shared" si="3"/>
        <v>8.649</v>
      </c>
      <c r="P12" s="43">
        <v>1260</v>
      </c>
      <c r="Q12" s="44">
        <f t="shared" si="4"/>
        <v>3.78</v>
      </c>
      <c r="R12" s="41">
        <v>185</v>
      </c>
      <c r="S12" s="42">
        <f t="shared" si="5"/>
        <v>0.555</v>
      </c>
      <c r="T12" s="45">
        <f t="shared" si="6"/>
        <v>29.952</v>
      </c>
      <c r="U12" s="46">
        <v>46</v>
      </c>
      <c r="V12" s="47">
        <v>6888.960000000001</v>
      </c>
      <c r="W12" s="48">
        <f t="shared" si="7"/>
        <v>6888.96</v>
      </c>
      <c r="X12" s="48">
        <f t="shared" si="10"/>
        <v>4822.272</v>
      </c>
      <c r="Y12" s="48">
        <f t="shared" si="9"/>
        <v>5304.4992</v>
      </c>
    </row>
    <row r="13" spans="1:25" ht="15">
      <c r="A13" s="35">
        <v>10</v>
      </c>
      <c r="B13" s="50" t="s">
        <v>31</v>
      </c>
      <c r="C13" s="37">
        <v>0.02</v>
      </c>
      <c r="D13" s="37">
        <v>0.02</v>
      </c>
      <c r="E13" s="37">
        <v>0.02</v>
      </c>
      <c r="F13" s="37">
        <v>0.02</v>
      </c>
      <c r="G13" s="38">
        <v>0.02</v>
      </c>
      <c r="H13" s="25">
        <v>506</v>
      </c>
      <c r="I13" s="39">
        <f t="shared" si="0"/>
        <v>10.12</v>
      </c>
      <c r="J13" s="25">
        <v>986</v>
      </c>
      <c r="K13" s="40">
        <f t="shared" si="1"/>
        <v>19.72</v>
      </c>
      <c r="L13" s="41">
        <v>4164</v>
      </c>
      <c r="M13" s="42">
        <f t="shared" si="2"/>
        <v>83.28</v>
      </c>
      <c r="N13" s="41">
        <v>2883</v>
      </c>
      <c r="O13" s="42">
        <f t="shared" si="3"/>
        <v>57.66</v>
      </c>
      <c r="P13" s="43">
        <v>1260</v>
      </c>
      <c r="Q13" s="44">
        <f t="shared" si="4"/>
        <v>25.2</v>
      </c>
      <c r="R13" s="41">
        <v>185</v>
      </c>
      <c r="S13" s="42">
        <f t="shared" si="5"/>
        <v>3.7</v>
      </c>
      <c r="T13" s="45">
        <f t="shared" si="6"/>
        <v>199.68</v>
      </c>
      <c r="U13" s="46">
        <v>6</v>
      </c>
      <c r="V13" s="47">
        <v>5990.4</v>
      </c>
      <c r="W13" s="48">
        <f>V13/0.5</f>
        <v>11980.8</v>
      </c>
      <c r="X13" s="48">
        <f t="shared" si="10"/>
        <v>8386.56</v>
      </c>
      <c r="Y13" s="48">
        <f t="shared" si="9"/>
        <v>9225.216</v>
      </c>
    </row>
    <row r="14" spans="1:25" ht="15">
      <c r="A14" s="35">
        <v>11</v>
      </c>
      <c r="B14" s="36" t="s">
        <v>32</v>
      </c>
      <c r="C14" s="37">
        <v>0.02</v>
      </c>
      <c r="D14" s="37">
        <v>0.02</v>
      </c>
      <c r="E14" s="37">
        <v>0.03</v>
      </c>
      <c r="F14" s="37">
        <v>0.04</v>
      </c>
      <c r="G14" s="38">
        <v>0.05</v>
      </c>
      <c r="H14" s="25">
        <v>506</v>
      </c>
      <c r="I14" s="39">
        <f t="shared" si="0"/>
        <v>10.12</v>
      </c>
      <c r="J14" s="25">
        <v>986</v>
      </c>
      <c r="K14" s="40">
        <f t="shared" si="1"/>
        <v>19.72</v>
      </c>
      <c r="L14" s="41">
        <v>4164</v>
      </c>
      <c r="M14" s="42">
        <f t="shared" si="2"/>
        <v>124.92</v>
      </c>
      <c r="N14" s="41">
        <v>2883</v>
      </c>
      <c r="O14" s="42">
        <f t="shared" si="3"/>
        <v>115.32</v>
      </c>
      <c r="P14" s="43">
        <v>1260</v>
      </c>
      <c r="Q14" s="44">
        <f t="shared" si="4"/>
        <v>63</v>
      </c>
      <c r="R14" s="41">
        <v>185</v>
      </c>
      <c r="S14" s="42">
        <f t="shared" si="5"/>
        <v>9.25</v>
      </c>
      <c r="T14" s="45">
        <f t="shared" si="6"/>
        <v>342.33</v>
      </c>
      <c r="U14" s="46">
        <v>36</v>
      </c>
      <c r="V14" s="47">
        <v>61619.399999999994</v>
      </c>
      <c r="W14" s="48">
        <f>V14</f>
        <v>61619.4</v>
      </c>
      <c r="X14" s="48">
        <f t="shared" si="10"/>
        <v>43133.58</v>
      </c>
      <c r="Y14" s="48">
        <f t="shared" si="9"/>
        <v>47446.938</v>
      </c>
    </row>
    <row r="15" spans="1:25" ht="15">
      <c r="A15" s="35">
        <v>12</v>
      </c>
      <c r="B15" s="36" t="s">
        <v>33</v>
      </c>
      <c r="C15" s="37">
        <v>0.01</v>
      </c>
      <c r="D15" s="37">
        <v>0.01</v>
      </c>
      <c r="E15" s="37">
        <v>0.01</v>
      </c>
      <c r="F15" s="37">
        <v>0.01</v>
      </c>
      <c r="G15" s="38">
        <v>0.01</v>
      </c>
      <c r="H15" s="25">
        <v>506</v>
      </c>
      <c r="I15" s="39">
        <f t="shared" si="0"/>
        <v>5.06</v>
      </c>
      <c r="J15" s="25">
        <v>986</v>
      </c>
      <c r="K15" s="40">
        <f t="shared" si="1"/>
        <v>9.86</v>
      </c>
      <c r="L15" s="41">
        <v>4164</v>
      </c>
      <c r="M15" s="42">
        <f t="shared" si="2"/>
        <v>41.64</v>
      </c>
      <c r="N15" s="41">
        <v>2883</v>
      </c>
      <c r="O15" s="42">
        <f t="shared" si="3"/>
        <v>28.83</v>
      </c>
      <c r="P15" s="43">
        <v>1260</v>
      </c>
      <c r="Q15" s="44">
        <f t="shared" si="4"/>
        <v>12.6</v>
      </c>
      <c r="R15" s="41">
        <v>185</v>
      </c>
      <c r="S15" s="42">
        <f t="shared" si="5"/>
        <v>1.85</v>
      </c>
      <c r="T15" s="45">
        <f t="shared" si="6"/>
        <v>99.84</v>
      </c>
      <c r="U15" s="46">
        <v>9</v>
      </c>
      <c r="V15" s="47">
        <v>4492.799999999999</v>
      </c>
      <c r="W15" s="48">
        <f>V15/0.25</f>
        <v>17971.2</v>
      </c>
      <c r="X15" s="48">
        <f t="shared" si="10"/>
        <v>12579.84</v>
      </c>
      <c r="Y15" s="48">
        <f t="shared" si="9"/>
        <v>13837.824</v>
      </c>
    </row>
    <row r="16" spans="1:25" ht="15">
      <c r="A16" s="35">
        <v>13</v>
      </c>
      <c r="B16" s="36" t="s">
        <v>34</v>
      </c>
      <c r="C16" s="37">
        <v>0.005</v>
      </c>
      <c r="D16" s="37">
        <v>0.01</v>
      </c>
      <c r="E16" s="37">
        <v>0.01</v>
      </c>
      <c r="F16" s="37">
        <v>0.01</v>
      </c>
      <c r="G16" s="38">
        <v>0.01</v>
      </c>
      <c r="H16" s="25">
        <v>506</v>
      </c>
      <c r="I16" s="39">
        <f t="shared" si="0"/>
        <v>2.53</v>
      </c>
      <c r="J16" s="25">
        <v>986</v>
      </c>
      <c r="K16" s="40">
        <f t="shared" si="1"/>
        <v>9.86</v>
      </c>
      <c r="L16" s="41">
        <v>4164</v>
      </c>
      <c r="M16" s="42">
        <f t="shared" si="2"/>
        <v>41.64</v>
      </c>
      <c r="N16" s="41">
        <v>2883</v>
      </c>
      <c r="O16" s="42">
        <f t="shared" si="3"/>
        <v>28.83</v>
      </c>
      <c r="P16" s="43">
        <v>1260</v>
      </c>
      <c r="Q16" s="44">
        <f t="shared" si="4"/>
        <v>12.6</v>
      </c>
      <c r="R16" s="41">
        <v>185</v>
      </c>
      <c r="S16" s="42">
        <f t="shared" si="5"/>
        <v>1.85</v>
      </c>
      <c r="T16" s="45">
        <f t="shared" si="6"/>
        <v>97.31</v>
      </c>
      <c r="U16" s="46">
        <v>10</v>
      </c>
      <c r="V16" s="47">
        <v>4865.5</v>
      </c>
      <c r="W16" s="48">
        <f>V16/0.5</f>
        <v>9731</v>
      </c>
      <c r="X16" s="48">
        <f t="shared" si="10"/>
        <v>6811.7</v>
      </c>
      <c r="Y16" s="48">
        <f t="shared" si="9"/>
        <v>7492.87</v>
      </c>
    </row>
    <row r="17" spans="1:25" ht="15">
      <c r="A17" s="35">
        <v>14</v>
      </c>
      <c r="B17" s="36" t="s">
        <v>35</v>
      </c>
      <c r="C17" s="37">
        <v>0.06</v>
      </c>
      <c r="D17" s="37">
        <v>0.06</v>
      </c>
      <c r="E17" s="37">
        <v>0.08</v>
      </c>
      <c r="F17" s="37">
        <v>0.08</v>
      </c>
      <c r="G17" s="38">
        <v>0.08</v>
      </c>
      <c r="H17" s="25">
        <v>506</v>
      </c>
      <c r="I17" s="39">
        <f t="shared" si="0"/>
        <v>30.36</v>
      </c>
      <c r="J17" s="25">
        <v>986</v>
      </c>
      <c r="K17" s="40">
        <f t="shared" si="1"/>
        <v>59.16</v>
      </c>
      <c r="L17" s="41">
        <v>4164</v>
      </c>
      <c r="M17" s="42">
        <f t="shared" si="2"/>
        <v>333.12</v>
      </c>
      <c r="N17" s="41">
        <v>2883</v>
      </c>
      <c r="O17" s="42">
        <f t="shared" si="3"/>
        <v>230.64</v>
      </c>
      <c r="P17" s="43">
        <v>1260</v>
      </c>
      <c r="Q17" s="44">
        <f t="shared" si="4"/>
        <v>100.8</v>
      </c>
      <c r="R17" s="41">
        <v>185</v>
      </c>
      <c r="S17" s="42">
        <f t="shared" si="5"/>
        <v>14.8</v>
      </c>
      <c r="T17" s="45">
        <f t="shared" si="6"/>
        <v>768.88</v>
      </c>
      <c r="U17" s="46">
        <v>20</v>
      </c>
      <c r="V17" s="47">
        <v>76888</v>
      </c>
      <c r="W17" s="48">
        <f aca="true" t="shared" si="11" ref="W17:W20">V17</f>
        <v>76888</v>
      </c>
      <c r="X17" s="48">
        <f t="shared" si="10"/>
        <v>53821.6</v>
      </c>
      <c r="Y17" s="48">
        <f t="shared" si="9"/>
        <v>59203.76</v>
      </c>
    </row>
    <row r="18" spans="1:25" ht="15">
      <c r="A18" s="35">
        <v>15</v>
      </c>
      <c r="B18" s="36" t="s">
        <v>36</v>
      </c>
      <c r="C18" s="37">
        <v>0.04</v>
      </c>
      <c r="D18" s="37">
        <v>0.04</v>
      </c>
      <c r="E18" s="37">
        <v>0.04</v>
      </c>
      <c r="F18" s="37">
        <v>0.07</v>
      </c>
      <c r="G18" s="38">
        <v>0.07</v>
      </c>
      <c r="H18" s="25">
        <v>506</v>
      </c>
      <c r="I18" s="39">
        <f t="shared" si="0"/>
        <v>20.24</v>
      </c>
      <c r="J18" s="25">
        <v>986</v>
      </c>
      <c r="K18" s="40">
        <f t="shared" si="1"/>
        <v>39.44</v>
      </c>
      <c r="L18" s="41">
        <v>4164</v>
      </c>
      <c r="M18" s="42">
        <f t="shared" si="2"/>
        <v>166.56</v>
      </c>
      <c r="N18" s="41">
        <v>2883</v>
      </c>
      <c r="O18" s="42">
        <f t="shared" si="3"/>
        <v>201.81</v>
      </c>
      <c r="P18" s="43">
        <v>1260</v>
      </c>
      <c r="Q18" s="44">
        <f t="shared" si="4"/>
        <v>88.2</v>
      </c>
      <c r="R18" s="41">
        <v>185</v>
      </c>
      <c r="S18" s="42">
        <f t="shared" si="5"/>
        <v>12.95</v>
      </c>
      <c r="T18" s="45">
        <f t="shared" si="6"/>
        <v>529.2</v>
      </c>
      <c r="U18" s="46">
        <v>4</v>
      </c>
      <c r="V18" s="47">
        <v>10584.000000000004</v>
      </c>
      <c r="W18" s="48">
        <f t="shared" si="11"/>
        <v>10584</v>
      </c>
      <c r="X18" s="48">
        <f t="shared" si="10"/>
        <v>7408.8</v>
      </c>
      <c r="Y18" s="48">
        <f t="shared" si="9"/>
        <v>8149.68</v>
      </c>
    </row>
    <row r="19" spans="1:25" ht="15">
      <c r="A19" s="35">
        <v>16</v>
      </c>
      <c r="B19" s="50" t="s">
        <v>37</v>
      </c>
      <c r="C19" s="37">
        <v>0.02</v>
      </c>
      <c r="D19" s="37">
        <v>0.04</v>
      </c>
      <c r="E19" s="37">
        <v>0.04</v>
      </c>
      <c r="F19" s="37">
        <v>0.07</v>
      </c>
      <c r="G19" s="38">
        <v>0.07</v>
      </c>
      <c r="H19" s="25">
        <v>506</v>
      </c>
      <c r="I19" s="39">
        <f t="shared" si="0"/>
        <v>10.12</v>
      </c>
      <c r="J19" s="25">
        <v>986</v>
      </c>
      <c r="K19" s="40">
        <f t="shared" si="1"/>
        <v>39.44</v>
      </c>
      <c r="L19" s="41">
        <v>4164</v>
      </c>
      <c r="M19" s="42">
        <f t="shared" si="2"/>
        <v>166.56</v>
      </c>
      <c r="N19" s="41">
        <v>2883</v>
      </c>
      <c r="O19" s="42">
        <f t="shared" si="3"/>
        <v>201.81</v>
      </c>
      <c r="P19" s="43">
        <v>1260</v>
      </c>
      <c r="Q19" s="44">
        <f t="shared" si="4"/>
        <v>88.2</v>
      </c>
      <c r="R19" s="41">
        <v>185</v>
      </c>
      <c r="S19" s="42">
        <f t="shared" si="5"/>
        <v>12.95</v>
      </c>
      <c r="T19" s="45">
        <f t="shared" si="6"/>
        <v>519.08</v>
      </c>
      <c r="U19" s="46">
        <v>7</v>
      </c>
      <c r="V19" s="47">
        <v>18167.800000000003</v>
      </c>
      <c r="W19" s="48">
        <f t="shared" si="11"/>
        <v>18167.8</v>
      </c>
      <c r="X19" s="48">
        <f t="shared" si="10"/>
        <v>12717.46</v>
      </c>
      <c r="Y19" s="48">
        <f t="shared" si="9"/>
        <v>13989.206</v>
      </c>
    </row>
    <row r="20" spans="1:25" ht="15">
      <c r="A20" s="35">
        <v>17</v>
      </c>
      <c r="B20" s="36" t="s">
        <v>38</v>
      </c>
      <c r="C20" s="37">
        <v>0.02</v>
      </c>
      <c r="D20" s="37">
        <v>0.02</v>
      </c>
      <c r="E20" s="37">
        <v>0.04</v>
      </c>
      <c r="F20" s="37">
        <v>0.05</v>
      </c>
      <c r="G20" s="38">
        <v>0.05</v>
      </c>
      <c r="H20" s="25">
        <v>506</v>
      </c>
      <c r="I20" s="39">
        <f t="shared" si="0"/>
        <v>10.12</v>
      </c>
      <c r="J20" s="25">
        <v>986</v>
      </c>
      <c r="K20" s="40">
        <f t="shared" si="1"/>
        <v>19.72</v>
      </c>
      <c r="L20" s="41">
        <v>4164</v>
      </c>
      <c r="M20" s="42">
        <f t="shared" si="2"/>
        <v>166.56</v>
      </c>
      <c r="N20" s="41">
        <v>2883</v>
      </c>
      <c r="O20" s="42">
        <f t="shared" si="3"/>
        <v>144.15</v>
      </c>
      <c r="P20" s="43">
        <v>1260</v>
      </c>
      <c r="Q20" s="44">
        <f t="shared" si="4"/>
        <v>63</v>
      </c>
      <c r="R20" s="41">
        <v>185</v>
      </c>
      <c r="S20" s="42">
        <f t="shared" si="5"/>
        <v>9.25</v>
      </c>
      <c r="T20" s="45">
        <f t="shared" si="6"/>
        <v>412.8</v>
      </c>
      <c r="U20" s="46">
        <v>8</v>
      </c>
      <c r="V20" s="47">
        <v>16512</v>
      </c>
      <c r="W20" s="48">
        <f t="shared" si="11"/>
        <v>16512</v>
      </c>
      <c r="X20" s="48">
        <f t="shared" si="10"/>
        <v>11558.4</v>
      </c>
      <c r="Y20" s="48">
        <f t="shared" si="9"/>
        <v>12714.24</v>
      </c>
    </row>
    <row r="21" spans="1:25" ht="15.75" customHeight="1">
      <c r="A21" s="35">
        <v>18</v>
      </c>
      <c r="B21" s="36" t="s">
        <v>39</v>
      </c>
      <c r="C21" s="37">
        <v>0</v>
      </c>
      <c r="D21" s="37">
        <v>0.04</v>
      </c>
      <c r="E21" s="37">
        <v>0.04</v>
      </c>
      <c r="F21" s="37">
        <v>0.04</v>
      </c>
      <c r="G21" s="38">
        <v>0.04</v>
      </c>
      <c r="H21" s="25">
        <v>506</v>
      </c>
      <c r="I21" s="39">
        <f t="shared" si="0"/>
        <v>0</v>
      </c>
      <c r="J21" s="25">
        <v>986</v>
      </c>
      <c r="K21" s="40">
        <f t="shared" si="1"/>
        <v>39.44</v>
      </c>
      <c r="L21" s="41">
        <v>4164</v>
      </c>
      <c r="M21" s="42">
        <f t="shared" si="2"/>
        <v>166.56</v>
      </c>
      <c r="N21" s="41">
        <v>2883</v>
      </c>
      <c r="O21" s="42">
        <f t="shared" si="3"/>
        <v>115.32</v>
      </c>
      <c r="P21" s="43">
        <v>1260</v>
      </c>
      <c r="Q21" s="44">
        <f t="shared" si="4"/>
        <v>50.4</v>
      </c>
      <c r="R21" s="41">
        <v>185</v>
      </c>
      <c r="S21" s="42">
        <f t="shared" si="5"/>
        <v>7.4</v>
      </c>
      <c r="T21" s="45">
        <f t="shared" si="6"/>
        <v>379.12</v>
      </c>
      <c r="U21" s="46">
        <v>4</v>
      </c>
      <c r="V21" s="47">
        <v>7582.399999999999</v>
      </c>
      <c r="W21" s="48">
        <f aca="true" t="shared" si="12" ref="W21:W22">V21/0.2</f>
        <v>37912</v>
      </c>
      <c r="X21" s="48">
        <f t="shared" si="10"/>
        <v>26538.4</v>
      </c>
      <c r="Y21" s="48">
        <f t="shared" si="9"/>
        <v>29192.24</v>
      </c>
    </row>
    <row r="22" spans="1:25" ht="15.75" customHeight="1">
      <c r="A22" s="35">
        <v>19</v>
      </c>
      <c r="B22" s="50" t="s">
        <v>40</v>
      </c>
      <c r="C22" s="37">
        <v>0.04</v>
      </c>
      <c r="D22" s="37">
        <v>0.04</v>
      </c>
      <c r="E22" s="37">
        <v>0.04</v>
      </c>
      <c r="F22" s="37">
        <v>0.04</v>
      </c>
      <c r="G22" s="38">
        <v>0.04</v>
      </c>
      <c r="H22" s="25">
        <v>5</v>
      </c>
      <c r="I22" s="39">
        <f t="shared" si="0"/>
        <v>0.2</v>
      </c>
      <c r="J22" s="25">
        <v>10</v>
      </c>
      <c r="K22" s="40">
        <f t="shared" si="1"/>
        <v>0.4</v>
      </c>
      <c r="L22" s="41">
        <v>41</v>
      </c>
      <c r="M22" s="42">
        <f t="shared" si="2"/>
        <v>1.64</v>
      </c>
      <c r="N22" s="41">
        <v>29</v>
      </c>
      <c r="O22" s="42">
        <f t="shared" si="3"/>
        <v>1.16</v>
      </c>
      <c r="P22" s="43">
        <v>13</v>
      </c>
      <c r="Q22" s="44">
        <f t="shared" si="4"/>
        <v>0.52</v>
      </c>
      <c r="R22" s="41">
        <v>2</v>
      </c>
      <c r="S22" s="42">
        <f t="shared" si="5"/>
        <v>0.08</v>
      </c>
      <c r="T22" s="45">
        <f t="shared" si="6"/>
        <v>4</v>
      </c>
      <c r="U22" s="46">
        <v>10</v>
      </c>
      <c r="V22" s="47">
        <v>200</v>
      </c>
      <c r="W22" s="48">
        <f t="shared" si="12"/>
        <v>1000</v>
      </c>
      <c r="X22" s="48">
        <f t="shared" si="10"/>
        <v>700</v>
      </c>
      <c r="Y22" s="48">
        <f t="shared" si="9"/>
        <v>770</v>
      </c>
    </row>
    <row r="23" spans="1:25" ht="15.75" customHeight="1">
      <c r="A23" s="35">
        <v>20</v>
      </c>
      <c r="B23" s="50" t="s">
        <v>41</v>
      </c>
      <c r="C23" s="37">
        <v>0.04</v>
      </c>
      <c r="D23" s="37">
        <v>0.04</v>
      </c>
      <c r="E23" s="37">
        <v>0.04</v>
      </c>
      <c r="F23" s="37">
        <v>0.04</v>
      </c>
      <c r="G23" s="37">
        <v>0.04</v>
      </c>
      <c r="H23" s="25">
        <v>506</v>
      </c>
      <c r="I23" s="51">
        <f t="shared" si="0"/>
        <v>20.24</v>
      </c>
      <c r="J23" s="25">
        <v>986</v>
      </c>
      <c r="K23" s="42">
        <f t="shared" si="1"/>
        <v>39.44</v>
      </c>
      <c r="L23" s="41">
        <v>4164</v>
      </c>
      <c r="M23" s="42">
        <f t="shared" si="2"/>
        <v>166.56</v>
      </c>
      <c r="N23" s="41">
        <v>2883</v>
      </c>
      <c r="O23" s="42">
        <f t="shared" si="3"/>
        <v>115.32</v>
      </c>
      <c r="P23" s="43">
        <v>1260</v>
      </c>
      <c r="Q23" s="44">
        <f t="shared" si="4"/>
        <v>50.4</v>
      </c>
      <c r="R23" s="41">
        <v>185</v>
      </c>
      <c r="S23" s="42">
        <f t="shared" si="5"/>
        <v>7.4</v>
      </c>
      <c r="T23" s="45">
        <f t="shared" si="6"/>
        <v>399.36</v>
      </c>
      <c r="U23" s="46">
        <v>2</v>
      </c>
      <c r="V23" s="47">
        <v>3993.5999999999995</v>
      </c>
      <c r="W23" s="48">
        <f>V23/0.1</f>
        <v>39936</v>
      </c>
      <c r="X23" s="48">
        <f t="shared" si="10"/>
        <v>27955.2</v>
      </c>
      <c r="Y23" s="48">
        <f t="shared" si="9"/>
        <v>30750.72</v>
      </c>
    </row>
    <row r="24" spans="1:25" ht="15.75" customHeight="1">
      <c r="A24" s="35">
        <v>21</v>
      </c>
      <c r="B24" s="50" t="s">
        <v>42</v>
      </c>
      <c r="C24" s="37">
        <v>0</v>
      </c>
      <c r="D24" s="37">
        <v>0.04</v>
      </c>
      <c r="E24" s="37">
        <v>0.04</v>
      </c>
      <c r="F24" s="37">
        <v>0.04</v>
      </c>
      <c r="G24" s="38">
        <v>0.04</v>
      </c>
      <c r="H24" s="25">
        <v>506</v>
      </c>
      <c r="I24" s="39">
        <f t="shared" si="0"/>
        <v>0</v>
      </c>
      <c r="J24" s="25">
        <v>986</v>
      </c>
      <c r="K24" s="40">
        <f t="shared" si="1"/>
        <v>39.44</v>
      </c>
      <c r="L24" s="41">
        <v>4164</v>
      </c>
      <c r="M24" s="42">
        <f t="shared" si="2"/>
        <v>166.56</v>
      </c>
      <c r="N24" s="41">
        <v>2883</v>
      </c>
      <c r="O24" s="42">
        <f t="shared" si="3"/>
        <v>115.32</v>
      </c>
      <c r="P24" s="43">
        <v>1260</v>
      </c>
      <c r="Q24" s="44">
        <f t="shared" si="4"/>
        <v>50.4</v>
      </c>
      <c r="R24" s="41">
        <v>185</v>
      </c>
      <c r="S24" s="42">
        <f t="shared" si="5"/>
        <v>7.4</v>
      </c>
      <c r="T24" s="45">
        <f t="shared" si="6"/>
        <v>379.12</v>
      </c>
      <c r="U24" s="46">
        <v>4</v>
      </c>
      <c r="V24" s="47">
        <v>7582.399999999999</v>
      </c>
      <c r="W24" s="48">
        <f aca="true" t="shared" si="13" ref="W24:W25">V24/0.2</f>
        <v>37912</v>
      </c>
      <c r="X24" s="48">
        <f t="shared" si="10"/>
        <v>26538.4</v>
      </c>
      <c r="Y24" s="48">
        <f t="shared" si="9"/>
        <v>29192.24</v>
      </c>
    </row>
    <row r="25" spans="1:25" ht="15.75" customHeight="1">
      <c r="A25" s="35">
        <v>22</v>
      </c>
      <c r="B25" s="36" t="s">
        <v>43</v>
      </c>
      <c r="C25" s="37">
        <v>0.02</v>
      </c>
      <c r="D25" s="37">
        <v>0.02</v>
      </c>
      <c r="E25" s="37">
        <v>0</v>
      </c>
      <c r="F25" s="37">
        <v>0</v>
      </c>
      <c r="G25" s="38">
        <v>0</v>
      </c>
      <c r="H25" s="25">
        <v>506</v>
      </c>
      <c r="I25" s="39">
        <f t="shared" si="0"/>
        <v>10.12</v>
      </c>
      <c r="J25" s="25">
        <v>986</v>
      </c>
      <c r="K25" s="40">
        <f t="shared" si="1"/>
        <v>19.72</v>
      </c>
      <c r="L25" s="41">
        <v>4164</v>
      </c>
      <c r="M25" s="42">
        <f t="shared" si="2"/>
        <v>0</v>
      </c>
      <c r="N25" s="41">
        <v>2883</v>
      </c>
      <c r="O25" s="42">
        <f t="shared" si="3"/>
        <v>0</v>
      </c>
      <c r="P25" s="43">
        <v>1260</v>
      </c>
      <c r="Q25" s="44">
        <f t="shared" si="4"/>
        <v>0</v>
      </c>
      <c r="R25" s="41">
        <v>185</v>
      </c>
      <c r="S25" s="42">
        <f t="shared" si="5"/>
        <v>0</v>
      </c>
      <c r="T25" s="45">
        <f t="shared" si="6"/>
        <v>29.84</v>
      </c>
      <c r="U25" s="46">
        <v>3</v>
      </c>
      <c r="V25" s="47">
        <v>447.59999999999997</v>
      </c>
      <c r="W25" s="48">
        <f t="shared" si="13"/>
        <v>2238</v>
      </c>
      <c r="X25" s="48">
        <f t="shared" si="10"/>
        <v>1566.6</v>
      </c>
      <c r="Y25" s="48">
        <f t="shared" si="9"/>
        <v>1723.26</v>
      </c>
    </row>
    <row r="26" spans="1:25" ht="15.75" customHeight="1">
      <c r="A26" s="35">
        <v>23</v>
      </c>
      <c r="B26" s="36" t="s">
        <v>44</v>
      </c>
      <c r="C26" s="37">
        <v>0</v>
      </c>
      <c r="D26" s="37">
        <v>0.02</v>
      </c>
      <c r="E26" s="37">
        <v>0.02</v>
      </c>
      <c r="F26" s="37">
        <v>0.02</v>
      </c>
      <c r="G26" s="38">
        <v>0.02</v>
      </c>
      <c r="H26" s="25">
        <v>506</v>
      </c>
      <c r="I26" s="39">
        <f t="shared" si="0"/>
        <v>0</v>
      </c>
      <c r="J26" s="25">
        <v>986</v>
      </c>
      <c r="K26" s="40">
        <f t="shared" si="1"/>
        <v>19.72</v>
      </c>
      <c r="L26" s="41">
        <v>4164</v>
      </c>
      <c r="M26" s="42">
        <f t="shared" si="2"/>
        <v>83.28</v>
      </c>
      <c r="N26" s="41">
        <v>2883</v>
      </c>
      <c r="O26" s="42">
        <f t="shared" si="3"/>
        <v>57.66</v>
      </c>
      <c r="P26" s="43">
        <v>1260</v>
      </c>
      <c r="Q26" s="44">
        <f t="shared" si="4"/>
        <v>25.2</v>
      </c>
      <c r="R26" s="41">
        <v>185</v>
      </c>
      <c r="S26" s="42">
        <f t="shared" si="5"/>
        <v>3.7</v>
      </c>
      <c r="T26" s="45">
        <f t="shared" si="6"/>
        <v>189.56</v>
      </c>
      <c r="U26" s="46">
        <v>8</v>
      </c>
      <c r="V26" s="47">
        <v>7582.399999999999</v>
      </c>
      <c r="W26" s="48">
        <f>V26/0.5</f>
        <v>15164.8</v>
      </c>
      <c r="X26" s="48">
        <f t="shared" si="10"/>
        <v>10615.36</v>
      </c>
      <c r="Y26" s="48">
        <f t="shared" si="9"/>
        <v>11676.896</v>
      </c>
    </row>
    <row r="27" spans="1:25" ht="15.75" customHeight="1">
      <c r="A27" s="35">
        <v>24</v>
      </c>
      <c r="B27" s="50" t="s">
        <v>45</v>
      </c>
      <c r="C27" s="37">
        <v>0.05</v>
      </c>
      <c r="D27" s="37">
        <v>0.05</v>
      </c>
      <c r="E27" s="37">
        <v>0.08</v>
      </c>
      <c r="F27" s="37">
        <v>0.08</v>
      </c>
      <c r="G27" s="38">
        <v>0.08</v>
      </c>
      <c r="H27" s="25">
        <v>506</v>
      </c>
      <c r="I27" s="39">
        <f t="shared" si="0"/>
        <v>25.3</v>
      </c>
      <c r="J27" s="25">
        <v>986</v>
      </c>
      <c r="K27" s="40">
        <f t="shared" si="1"/>
        <v>49.3</v>
      </c>
      <c r="L27" s="41">
        <v>4164</v>
      </c>
      <c r="M27" s="42">
        <f t="shared" si="2"/>
        <v>333.12</v>
      </c>
      <c r="N27" s="41">
        <v>2883</v>
      </c>
      <c r="O27" s="42">
        <f t="shared" si="3"/>
        <v>230.64</v>
      </c>
      <c r="P27" s="43">
        <v>1260</v>
      </c>
      <c r="Q27" s="44">
        <f t="shared" si="4"/>
        <v>100.8</v>
      </c>
      <c r="R27" s="41">
        <v>185</v>
      </c>
      <c r="S27" s="42">
        <f t="shared" si="5"/>
        <v>14.8</v>
      </c>
      <c r="T27" s="45">
        <f t="shared" si="6"/>
        <v>753.96</v>
      </c>
      <c r="U27" s="46">
        <v>1</v>
      </c>
      <c r="V27" s="47">
        <v>753.9599999999999</v>
      </c>
      <c r="W27" s="48">
        <f>V27</f>
        <v>753.96</v>
      </c>
      <c r="X27" s="48">
        <f t="shared" si="10"/>
        <v>527.772</v>
      </c>
      <c r="Y27" s="48">
        <f t="shared" si="9"/>
        <v>580.5492</v>
      </c>
    </row>
    <row r="28" spans="1:25" ht="15.75" customHeight="1">
      <c r="A28" s="35">
        <v>25</v>
      </c>
      <c r="B28" s="36" t="s">
        <v>46</v>
      </c>
      <c r="C28" s="37">
        <v>0.0001</v>
      </c>
      <c r="D28" s="37">
        <v>0.0001</v>
      </c>
      <c r="E28" s="37">
        <v>0.0001</v>
      </c>
      <c r="F28" s="37">
        <v>0.0001</v>
      </c>
      <c r="G28" s="38">
        <v>0.0001</v>
      </c>
      <c r="H28" s="25">
        <v>506</v>
      </c>
      <c r="I28" s="39">
        <f t="shared" si="0"/>
        <v>0.0506</v>
      </c>
      <c r="J28" s="25">
        <v>986</v>
      </c>
      <c r="K28" s="40">
        <f t="shared" si="1"/>
        <v>0.0986</v>
      </c>
      <c r="L28" s="41">
        <v>4164</v>
      </c>
      <c r="M28" s="42">
        <f t="shared" si="2"/>
        <v>0.4164</v>
      </c>
      <c r="N28" s="41">
        <v>2883</v>
      </c>
      <c r="O28" s="42">
        <f t="shared" si="3"/>
        <v>0.2883</v>
      </c>
      <c r="P28" s="43">
        <v>1260</v>
      </c>
      <c r="Q28" s="44">
        <f t="shared" si="4"/>
        <v>0.126</v>
      </c>
      <c r="R28" s="41">
        <v>185</v>
      </c>
      <c r="S28" s="42">
        <f t="shared" si="5"/>
        <v>0.0185</v>
      </c>
      <c r="T28" s="45">
        <f t="shared" si="6"/>
        <v>0.9984</v>
      </c>
      <c r="U28" s="46">
        <v>7</v>
      </c>
      <c r="V28" s="47">
        <v>34.943999999999996</v>
      </c>
      <c r="W28" s="48">
        <f>V28/0.1</f>
        <v>349.44</v>
      </c>
      <c r="X28" s="48">
        <f t="shared" si="10"/>
        <v>244.608</v>
      </c>
      <c r="Y28" s="48">
        <f t="shared" si="9"/>
        <v>269.0688</v>
      </c>
    </row>
    <row r="29" spans="1:25" ht="15.75" customHeight="1">
      <c r="A29" s="35">
        <v>26</v>
      </c>
      <c r="B29" s="50" t="s">
        <v>47</v>
      </c>
      <c r="C29" s="37">
        <v>0.06</v>
      </c>
      <c r="D29" s="37">
        <v>0.06</v>
      </c>
      <c r="E29" s="37">
        <v>0.09</v>
      </c>
      <c r="F29" s="37">
        <v>0.12</v>
      </c>
      <c r="G29" s="38">
        <v>0.12</v>
      </c>
      <c r="H29" s="25">
        <v>506</v>
      </c>
      <c r="I29" s="39">
        <f t="shared" si="0"/>
        <v>30.36</v>
      </c>
      <c r="J29" s="25">
        <v>986</v>
      </c>
      <c r="K29" s="40">
        <f t="shared" si="1"/>
        <v>59.16</v>
      </c>
      <c r="L29" s="41">
        <v>4164</v>
      </c>
      <c r="M29" s="42">
        <f t="shared" si="2"/>
        <v>374.76</v>
      </c>
      <c r="N29" s="41">
        <v>2883</v>
      </c>
      <c r="O29" s="42">
        <f t="shared" si="3"/>
        <v>345.96</v>
      </c>
      <c r="P29" s="43">
        <v>1260</v>
      </c>
      <c r="Q29" s="44">
        <f t="shared" si="4"/>
        <v>151.2</v>
      </c>
      <c r="R29" s="41">
        <v>185</v>
      </c>
      <c r="S29" s="42">
        <f t="shared" si="5"/>
        <v>22.2</v>
      </c>
      <c r="T29" s="45">
        <f t="shared" si="6"/>
        <v>983.64</v>
      </c>
      <c r="U29" s="46">
        <v>11</v>
      </c>
      <c r="V29" s="47">
        <v>54100.200000000004</v>
      </c>
      <c r="W29" s="48">
        <f aca="true" t="shared" si="14" ref="W29:W32">V29</f>
        <v>54100.2</v>
      </c>
      <c r="X29" s="48">
        <f t="shared" si="10"/>
        <v>37870.14</v>
      </c>
      <c r="Y29" s="48">
        <f t="shared" si="9"/>
        <v>41657.154</v>
      </c>
    </row>
    <row r="30" spans="1:25" ht="15.75" customHeight="1">
      <c r="A30" s="35">
        <v>27</v>
      </c>
      <c r="B30" s="36" t="s">
        <v>48</v>
      </c>
      <c r="C30" s="37">
        <v>0.06</v>
      </c>
      <c r="D30" s="37">
        <v>0.06</v>
      </c>
      <c r="E30" s="37">
        <v>0.09</v>
      </c>
      <c r="F30" s="37">
        <v>0.12</v>
      </c>
      <c r="G30" s="38">
        <v>0.12</v>
      </c>
      <c r="H30" s="25">
        <v>506</v>
      </c>
      <c r="I30" s="39">
        <f t="shared" si="0"/>
        <v>30.36</v>
      </c>
      <c r="J30" s="25">
        <v>986</v>
      </c>
      <c r="K30" s="40">
        <f t="shared" si="1"/>
        <v>59.16</v>
      </c>
      <c r="L30" s="41">
        <v>4164</v>
      </c>
      <c r="M30" s="42">
        <f t="shared" si="2"/>
        <v>374.76</v>
      </c>
      <c r="N30" s="41">
        <v>2883</v>
      </c>
      <c r="O30" s="42">
        <f t="shared" si="3"/>
        <v>345.96</v>
      </c>
      <c r="P30" s="43">
        <v>1260</v>
      </c>
      <c r="Q30" s="44">
        <f t="shared" si="4"/>
        <v>151.2</v>
      </c>
      <c r="R30" s="41">
        <v>185</v>
      </c>
      <c r="S30" s="42">
        <f t="shared" si="5"/>
        <v>22.2</v>
      </c>
      <c r="T30" s="45">
        <f t="shared" si="6"/>
        <v>983.64</v>
      </c>
      <c r="U30" s="46">
        <v>7</v>
      </c>
      <c r="V30" s="47">
        <v>34427.4</v>
      </c>
      <c r="W30" s="48">
        <f t="shared" si="14"/>
        <v>34427.4</v>
      </c>
      <c r="X30" s="48">
        <f t="shared" si="10"/>
        <v>24099.18</v>
      </c>
      <c r="Y30" s="48">
        <f t="shared" si="9"/>
        <v>26509.098</v>
      </c>
    </row>
    <row r="31" spans="1:25" ht="15.75" customHeight="1">
      <c r="A31" s="35">
        <v>28</v>
      </c>
      <c r="B31" s="36" t="s">
        <v>49</v>
      </c>
      <c r="C31" s="37">
        <v>0.06</v>
      </c>
      <c r="D31" s="37">
        <v>0.06</v>
      </c>
      <c r="E31" s="37">
        <v>0.09</v>
      </c>
      <c r="F31" s="37">
        <v>0.12</v>
      </c>
      <c r="G31" s="38">
        <v>0.12</v>
      </c>
      <c r="H31" s="25">
        <v>506</v>
      </c>
      <c r="I31" s="39">
        <f t="shared" si="0"/>
        <v>30.36</v>
      </c>
      <c r="J31" s="25">
        <v>986</v>
      </c>
      <c r="K31" s="40">
        <f t="shared" si="1"/>
        <v>59.16</v>
      </c>
      <c r="L31" s="41">
        <v>4164</v>
      </c>
      <c r="M31" s="42">
        <f t="shared" si="2"/>
        <v>374.76</v>
      </c>
      <c r="N31" s="41">
        <v>2883</v>
      </c>
      <c r="O31" s="42">
        <f t="shared" si="3"/>
        <v>345.96</v>
      </c>
      <c r="P31" s="43">
        <v>1260</v>
      </c>
      <c r="Q31" s="44">
        <f t="shared" si="4"/>
        <v>151.2</v>
      </c>
      <c r="R31" s="41">
        <v>185</v>
      </c>
      <c r="S31" s="42">
        <f t="shared" si="5"/>
        <v>22.2</v>
      </c>
      <c r="T31" s="45">
        <f t="shared" si="6"/>
        <v>983.64</v>
      </c>
      <c r="U31" s="46">
        <v>2</v>
      </c>
      <c r="V31" s="47">
        <v>9836.400000000001</v>
      </c>
      <c r="W31" s="48">
        <f t="shared" si="14"/>
        <v>9836.4</v>
      </c>
      <c r="X31" s="48">
        <f t="shared" si="10"/>
        <v>6885.48</v>
      </c>
      <c r="Y31" s="48">
        <f t="shared" si="9"/>
        <v>7574.028</v>
      </c>
    </row>
    <row r="32" spans="1:25" ht="15.75" customHeight="1">
      <c r="A32" s="35">
        <v>29</v>
      </c>
      <c r="B32" s="36" t="s">
        <v>50</v>
      </c>
      <c r="C32" s="37">
        <v>0.004</v>
      </c>
      <c r="D32" s="37">
        <v>0.004</v>
      </c>
      <c r="E32" s="37">
        <v>0.006</v>
      </c>
      <c r="F32" s="37">
        <v>0.006</v>
      </c>
      <c r="G32" s="38">
        <v>0.006</v>
      </c>
      <c r="H32" s="25">
        <v>506</v>
      </c>
      <c r="I32" s="39">
        <f t="shared" si="0"/>
        <v>2.024</v>
      </c>
      <c r="J32" s="25">
        <v>986</v>
      </c>
      <c r="K32" s="40">
        <f t="shared" si="1"/>
        <v>3.944</v>
      </c>
      <c r="L32" s="41">
        <v>4164</v>
      </c>
      <c r="M32" s="42">
        <f t="shared" si="2"/>
        <v>24.984</v>
      </c>
      <c r="N32" s="41">
        <v>2883</v>
      </c>
      <c r="O32" s="42">
        <f t="shared" si="3"/>
        <v>17.298</v>
      </c>
      <c r="P32" s="43">
        <v>1260</v>
      </c>
      <c r="Q32" s="44">
        <f t="shared" si="4"/>
        <v>7.56</v>
      </c>
      <c r="R32" s="41">
        <v>185</v>
      </c>
      <c r="S32" s="42">
        <f t="shared" si="5"/>
        <v>1.11</v>
      </c>
      <c r="T32" s="45">
        <f t="shared" si="6"/>
        <v>56.92</v>
      </c>
      <c r="U32" s="46">
        <v>40</v>
      </c>
      <c r="V32" s="47">
        <v>11384</v>
      </c>
      <c r="W32" s="48">
        <f t="shared" si="14"/>
        <v>11384</v>
      </c>
      <c r="X32" s="48">
        <f t="shared" si="10"/>
        <v>7968.8</v>
      </c>
      <c r="Y32" s="48">
        <f t="shared" si="9"/>
        <v>8765.68</v>
      </c>
    </row>
    <row r="33" spans="1:25" ht="15.75" customHeight="1">
      <c r="A33" s="35">
        <v>30</v>
      </c>
      <c r="B33" s="36" t="s">
        <v>51</v>
      </c>
      <c r="C33" s="37">
        <v>0.001</v>
      </c>
      <c r="D33" s="37">
        <v>0.001</v>
      </c>
      <c r="E33" s="37">
        <v>0.002</v>
      </c>
      <c r="F33" s="37">
        <v>0.002</v>
      </c>
      <c r="G33" s="38">
        <v>0.002</v>
      </c>
      <c r="H33" s="25">
        <v>506</v>
      </c>
      <c r="I33" s="39">
        <f t="shared" si="0"/>
        <v>0.506</v>
      </c>
      <c r="J33" s="25">
        <v>986</v>
      </c>
      <c r="K33" s="40">
        <f t="shared" si="1"/>
        <v>0.986</v>
      </c>
      <c r="L33" s="41">
        <v>4164</v>
      </c>
      <c r="M33" s="42">
        <f t="shared" si="2"/>
        <v>8.328</v>
      </c>
      <c r="N33" s="41">
        <v>2883</v>
      </c>
      <c r="O33" s="42">
        <f t="shared" si="3"/>
        <v>5.766</v>
      </c>
      <c r="P33" s="43">
        <v>1260</v>
      </c>
      <c r="Q33" s="44">
        <f t="shared" si="4"/>
        <v>2.52</v>
      </c>
      <c r="R33" s="41">
        <v>185</v>
      </c>
      <c r="S33" s="42">
        <f t="shared" si="5"/>
        <v>0.37</v>
      </c>
      <c r="T33" s="45">
        <f t="shared" si="6"/>
        <v>18.476</v>
      </c>
      <c r="U33" s="46">
        <v>8</v>
      </c>
      <c r="V33" s="47">
        <v>739.0400000000001</v>
      </c>
      <c r="W33" s="48">
        <f>V33/0.2</f>
        <v>3695.2</v>
      </c>
      <c r="X33" s="48">
        <f t="shared" si="10"/>
        <v>2586.64</v>
      </c>
      <c r="Y33" s="48">
        <f t="shared" si="9"/>
        <v>2845.304</v>
      </c>
    </row>
    <row r="34" spans="1:25" ht="15.75" customHeight="1">
      <c r="A34" s="35">
        <v>31</v>
      </c>
      <c r="B34" s="36" t="s">
        <v>52</v>
      </c>
      <c r="C34" s="37">
        <v>0.03</v>
      </c>
      <c r="D34" s="37">
        <v>0.03</v>
      </c>
      <c r="E34" s="37">
        <v>0.05</v>
      </c>
      <c r="F34" s="37">
        <v>0.05</v>
      </c>
      <c r="G34" s="38">
        <v>0.05</v>
      </c>
      <c r="H34" s="25">
        <v>506</v>
      </c>
      <c r="I34" s="39">
        <f t="shared" si="0"/>
        <v>15.18</v>
      </c>
      <c r="J34" s="25">
        <v>986</v>
      </c>
      <c r="K34" s="40">
        <f t="shared" si="1"/>
        <v>29.58</v>
      </c>
      <c r="L34" s="41">
        <v>4164</v>
      </c>
      <c r="M34" s="42">
        <f t="shared" si="2"/>
        <v>208.2</v>
      </c>
      <c r="N34" s="41">
        <v>2883</v>
      </c>
      <c r="O34" s="42">
        <f t="shared" si="3"/>
        <v>144.15</v>
      </c>
      <c r="P34" s="43">
        <v>1260</v>
      </c>
      <c r="Q34" s="44">
        <f t="shared" si="4"/>
        <v>63</v>
      </c>
      <c r="R34" s="41">
        <v>185</v>
      </c>
      <c r="S34" s="42">
        <f t="shared" si="5"/>
        <v>9.25</v>
      </c>
      <c r="T34" s="45">
        <f t="shared" si="6"/>
        <v>469.36</v>
      </c>
      <c r="U34" s="46">
        <v>10</v>
      </c>
      <c r="V34" s="47">
        <v>23468</v>
      </c>
      <c r="W34" s="48">
        <f>V34</f>
        <v>23468</v>
      </c>
      <c r="X34" s="48">
        <f t="shared" si="10"/>
        <v>16427.6</v>
      </c>
      <c r="Y34" s="48">
        <f t="shared" si="9"/>
        <v>18070.36</v>
      </c>
    </row>
    <row r="35" spans="1:25" ht="15.75" customHeight="1">
      <c r="A35" s="35">
        <v>32</v>
      </c>
      <c r="B35" s="36" t="s">
        <v>53</v>
      </c>
      <c r="C35" s="37">
        <v>0.02</v>
      </c>
      <c r="D35" s="37">
        <v>0.02</v>
      </c>
      <c r="E35" s="37">
        <v>0.04</v>
      </c>
      <c r="F35" s="37">
        <v>0.04</v>
      </c>
      <c r="G35" s="38">
        <v>0.04</v>
      </c>
      <c r="H35" s="25">
        <v>506</v>
      </c>
      <c r="I35" s="39">
        <f t="shared" si="0"/>
        <v>10.12</v>
      </c>
      <c r="J35" s="25">
        <v>986</v>
      </c>
      <c r="K35" s="40">
        <f t="shared" si="1"/>
        <v>19.72</v>
      </c>
      <c r="L35" s="41">
        <v>4164</v>
      </c>
      <c r="M35" s="42">
        <f t="shared" si="2"/>
        <v>166.56</v>
      </c>
      <c r="N35" s="41">
        <v>2883</v>
      </c>
      <c r="O35" s="42">
        <f t="shared" si="3"/>
        <v>115.32</v>
      </c>
      <c r="P35" s="43">
        <v>1260</v>
      </c>
      <c r="Q35" s="44">
        <f t="shared" si="4"/>
        <v>50.4</v>
      </c>
      <c r="R35" s="41">
        <v>185</v>
      </c>
      <c r="S35" s="42">
        <f t="shared" si="5"/>
        <v>7.4</v>
      </c>
      <c r="T35" s="45">
        <f t="shared" si="6"/>
        <v>369.52</v>
      </c>
      <c r="U35" s="46">
        <v>3</v>
      </c>
      <c r="V35" s="47">
        <v>5542.799999999999</v>
      </c>
      <c r="W35" s="48">
        <f>V35/0.4</f>
        <v>13857</v>
      </c>
      <c r="X35" s="48">
        <f t="shared" si="10"/>
        <v>9699.9</v>
      </c>
      <c r="Y35" s="48">
        <f t="shared" si="9"/>
        <v>10669.89</v>
      </c>
    </row>
    <row r="36" spans="1:25" ht="15.75" customHeight="1">
      <c r="A36" s="35">
        <v>33</v>
      </c>
      <c r="B36" s="50" t="s">
        <v>54</v>
      </c>
      <c r="C36" s="37">
        <v>0</v>
      </c>
      <c r="D36" s="37">
        <v>0.02</v>
      </c>
      <c r="E36" s="37">
        <v>0.02</v>
      </c>
      <c r="F36" s="37">
        <v>0.02</v>
      </c>
      <c r="G36" s="38">
        <v>0.02</v>
      </c>
      <c r="H36" s="25">
        <v>506</v>
      </c>
      <c r="I36" s="39">
        <f t="shared" si="0"/>
        <v>0</v>
      </c>
      <c r="J36" s="25">
        <v>986</v>
      </c>
      <c r="K36" s="40">
        <f t="shared" si="1"/>
        <v>19.72</v>
      </c>
      <c r="L36" s="41">
        <v>4164</v>
      </c>
      <c r="M36" s="42">
        <f t="shared" si="2"/>
        <v>83.28</v>
      </c>
      <c r="N36" s="41">
        <v>2883</v>
      </c>
      <c r="O36" s="42">
        <f t="shared" si="3"/>
        <v>57.66</v>
      </c>
      <c r="P36" s="43">
        <v>1260</v>
      </c>
      <c r="Q36" s="44">
        <f t="shared" si="4"/>
        <v>25.2</v>
      </c>
      <c r="R36" s="41">
        <v>185</v>
      </c>
      <c r="S36" s="42">
        <f t="shared" si="5"/>
        <v>3.7</v>
      </c>
      <c r="T36" s="45">
        <f t="shared" si="6"/>
        <v>189.56</v>
      </c>
      <c r="U36" s="46">
        <v>3</v>
      </c>
      <c r="V36" s="47">
        <v>2843.3999999999996</v>
      </c>
      <c r="W36" s="48">
        <f>V36/0.2</f>
        <v>14217</v>
      </c>
      <c r="X36" s="48">
        <f t="shared" si="10"/>
        <v>9951.9</v>
      </c>
      <c r="Y36" s="48">
        <f t="shared" si="9"/>
        <v>10947.09</v>
      </c>
    </row>
    <row r="37" spans="1:25" ht="15.75" customHeight="1">
      <c r="A37" s="35">
        <v>34</v>
      </c>
      <c r="B37" s="36" t="s">
        <v>55</v>
      </c>
      <c r="C37" s="37">
        <v>0.03</v>
      </c>
      <c r="D37" s="37">
        <v>0.03</v>
      </c>
      <c r="E37" s="37">
        <v>0.06</v>
      </c>
      <c r="F37" s="37">
        <v>0.06</v>
      </c>
      <c r="G37" s="38">
        <v>0.06</v>
      </c>
      <c r="H37" s="25">
        <v>506</v>
      </c>
      <c r="I37" s="39">
        <f t="shared" si="0"/>
        <v>15.18</v>
      </c>
      <c r="J37" s="25">
        <v>986</v>
      </c>
      <c r="K37" s="40">
        <f t="shared" si="1"/>
        <v>29.58</v>
      </c>
      <c r="L37" s="41">
        <v>4164</v>
      </c>
      <c r="M37" s="42">
        <f t="shared" si="2"/>
        <v>249.84</v>
      </c>
      <c r="N37" s="41">
        <v>2883</v>
      </c>
      <c r="O37" s="42">
        <f t="shared" si="3"/>
        <v>172.98</v>
      </c>
      <c r="P37" s="43">
        <v>1260</v>
      </c>
      <c r="Q37" s="44">
        <f t="shared" si="4"/>
        <v>75.6</v>
      </c>
      <c r="R37" s="41">
        <v>185</v>
      </c>
      <c r="S37" s="42">
        <f t="shared" si="5"/>
        <v>11.1</v>
      </c>
      <c r="T37" s="45">
        <f t="shared" si="6"/>
        <v>554.28</v>
      </c>
      <c r="U37" s="46">
        <v>10</v>
      </c>
      <c r="V37" s="47">
        <v>27714.000000000007</v>
      </c>
      <c r="W37" s="48">
        <f>V37</f>
        <v>27714</v>
      </c>
      <c r="X37" s="48">
        <f t="shared" si="10"/>
        <v>19399.8</v>
      </c>
      <c r="Y37" s="48">
        <f t="shared" si="9"/>
        <v>21339.78</v>
      </c>
    </row>
    <row r="38" spans="1:25" ht="15.75" customHeight="1">
      <c r="A38" s="35">
        <v>35</v>
      </c>
      <c r="B38" s="36" t="s">
        <v>56</v>
      </c>
      <c r="C38" s="37">
        <v>0.01</v>
      </c>
      <c r="D38" s="37">
        <v>0.01</v>
      </c>
      <c r="E38" s="37">
        <v>0.01</v>
      </c>
      <c r="F38" s="37">
        <v>0.01</v>
      </c>
      <c r="G38" s="38">
        <v>0.01</v>
      </c>
      <c r="H38" s="25">
        <v>506</v>
      </c>
      <c r="I38" s="39">
        <f t="shared" si="0"/>
        <v>5.06</v>
      </c>
      <c r="J38" s="25">
        <v>986</v>
      </c>
      <c r="K38" s="40">
        <f t="shared" si="1"/>
        <v>9.86</v>
      </c>
      <c r="L38" s="41">
        <v>4164</v>
      </c>
      <c r="M38" s="42">
        <f t="shared" si="2"/>
        <v>41.64</v>
      </c>
      <c r="N38" s="41">
        <v>2883</v>
      </c>
      <c r="O38" s="42">
        <f t="shared" si="3"/>
        <v>28.83</v>
      </c>
      <c r="P38" s="43">
        <v>1260</v>
      </c>
      <c r="Q38" s="44">
        <f t="shared" si="4"/>
        <v>12.6</v>
      </c>
      <c r="R38" s="41">
        <v>185</v>
      </c>
      <c r="S38" s="42">
        <f t="shared" si="5"/>
        <v>1.85</v>
      </c>
      <c r="T38" s="45">
        <f t="shared" si="6"/>
        <v>99.84</v>
      </c>
      <c r="U38" s="46">
        <v>4</v>
      </c>
      <c r="V38" s="47">
        <v>1996.7999999999997</v>
      </c>
      <c r="W38" s="48">
        <f>V38/0.1</f>
        <v>19968</v>
      </c>
      <c r="X38" s="48">
        <f t="shared" si="10"/>
        <v>13977.6</v>
      </c>
      <c r="Y38" s="48">
        <f t="shared" si="9"/>
        <v>15375.36</v>
      </c>
    </row>
    <row r="39" spans="1:25" ht="15.75" customHeight="1">
      <c r="A39" s="35">
        <v>36</v>
      </c>
      <c r="B39" s="36" t="s">
        <v>57</v>
      </c>
      <c r="C39" s="37">
        <v>0.0001</v>
      </c>
      <c r="D39" s="37">
        <v>0.0001</v>
      </c>
      <c r="E39" s="37">
        <v>0.0001</v>
      </c>
      <c r="F39" s="37">
        <v>0.0001</v>
      </c>
      <c r="G39" s="38">
        <v>0.0001</v>
      </c>
      <c r="H39" s="25">
        <v>506</v>
      </c>
      <c r="I39" s="39">
        <f t="shared" si="0"/>
        <v>0.0506</v>
      </c>
      <c r="J39" s="25">
        <v>986</v>
      </c>
      <c r="K39" s="40">
        <f t="shared" si="1"/>
        <v>0.0986</v>
      </c>
      <c r="L39" s="41">
        <v>4164</v>
      </c>
      <c r="M39" s="42">
        <f t="shared" si="2"/>
        <v>0.4164</v>
      </c>
      <c r="N39" s="41">
        <v>2883</v>
      </c>
      <c r="O39" s="42">
        <f t="shared" si="3"/>
        <v>0.2883</v>
      </c>
      <c r="P39" s="43">
        <v>1260</v>
      </c>
      <c r="Q39" s="44">
        <f t="shared" si="4"/>
        <v>0.126</v>
      </c>
      <c r="R39" s="41">
        <v>185</v>
      </c>
      <c r="S39" s="42">
        <f t="shared" si="5"/>
        <v>0.0185</v>
      </c>
      <c r="T39" s="45">
        <f t="shared" si="6"/>
        <v>0.9984</v>
      </c>
      <c r="U39" s="46">
        <v>9</v>
      </c>
      <c r="V39" s="47">
        <v>44.928</v>
      </c>
      <c r="W39" s="48">
        <f>V39/0.2</f>
        <v>224.64</v>
      </c>
      <c r="X39" s="48">
        <f t="shared" si="10"/>
        <v>157.248</v>
      </c>
      <c r="Y39" s="48">
        <f t="shared" si="9"/>
        <v>172.9728</v>
      </c>
    </row>
    <row r="40" spans="1:25" ht="15.75" customHeight="1">
      <c r="A40" s="35">
        <v>37</v>
      </c>
      <c r="B40" s="36" t="s">
        <v>58</v>
      </c>
      <c r="C40" s="37">
        <v>0.002</v>
      </c>
      <c r="D40" s="37">
        <v>0.002</v>
      </c>
      <c r="E40" s="37">
        <v>0.002</v>
      </c>
      <c r="F40" s="37">
        <v>0.002</v>
      </c>
      <c r="G40" s="38">
        <v>0.002</v>
      </c>
      <c r="H40" s="25">
        <v>506</v>
      </c>
      <c r="I40" s="39">
        <f t="shared" si="0"/>
        <v>1.012</v>
      </c>
      <c r="J40" s="25">
        <v>986</v>
      </c>
      <c r="K40" s="40">
        <f t="shared" si="1"/>
        <v>1.972</v>
      </c>
      <c r="L40" s="41">
        <v>4164</v>
      </c>
      <c r="M40" s="42">
        <f t="shared" si="2"/>
        <v>8.328</v>
      </c>
      <c r="N40" s="41">
        <v>2883</v>
      </c>
      <c r="O40" s="42">
        <f t="shared" si="3"/>
        <v>5.766</v>
      </c>
      <c r="P40" s="43">
        <v>1260</v>
      </c>
      <c r="Q40" s="44">
        <f t="shared" si="4"/>
        <v>2.52</v>
      </c>
      <c r="R40" s="41">
        <v>185</v>
      </c>
      <c r="S40" s="42">
        <f t="shared" si="5"/>
        <v>0.37</v>
      </c>
      <c r="T40" s="45">
        <f t="shared" si="6"/>
        <v>19.968</v>
      </c>
      <c r="U40" s="46">
        <v>10</v>
      </c>
      <c r="V40" s="47">
        <v>998.4000000000001</v>
      </c>
      <c r="W40" s="48">
        <f>V40/0.5</f>
        <v>1996.8</v>
      </c>
      <c r="X40" s="48">
        <f t="shared" si="10"/>
        <v>1397.76</v>
      </c>
      <c r="Y40" s="48">
        <f t="shared" si="9"/>
        <v>1537.536</v>
      </c>
    </row>
    <row r="41" spans="1:25" ht="15.75" customHeight="1">
      <c r="A41" s="35">
        <v>38</v>
      </c>
      <c r="B41" s="50" t="s">
        <v>59</v>
      </c>
      <c r="C41" s="37">
        <v>0.02</v>
      </c>
      <c r="D41" s="37">
        <v>0.02</v>
      </c>
      <c r="E41" s="37">
        <v>0.04</v>
      </c>
      <c r="F41" s="37">
        <v>0.05</v>
      </c>
      <c r="G41" s="38">
        <v>0.05</v>
      </c>
      <c r="H41" s="25">
        <v>506</v>
      </c>
      <c r="I41" s="39">
        <f t="shared" si="0"/>
        <v>10.12</v>
      </c>
      <c r="J41" s="25">
        <v>986</v>
      </c>
      <c r="K41" s="40">
        <f t="shared" si="1"/>
        <v>19.72</v>
      </c>
      <c r="L41" s="41">
        <v>4164</v>
      </c>
      <c r="M41" s="42">
        <f t="shared" si="2"/>
        <v>166.56</v>
      </c>
      <c r="N41" s="41">
        <v>2883</v>
      </c>
      <c r="O41" s="42">
        <f t="shared" si="3"/>
        <v>144.15</v>
      </c>
      <c r="P41" s="43">
        <v>1260</v>
      </c>
      <c r="Q41" s="44">
        <f t="shared" si="4"/>
        <v>63</v>
      </c>
      <c r="R41" s="41">
        <v>185</v>
      </c>
      <c r="S41" s="42">
        <f t="shared" si="5"/>
        <v>9.25</v>
      </c>
      <c r="T41" s="45">
        <f t="shared" si="6"/>
        <v>412.8</v>
      </c>
      <c r="U41" s="46">
        <v>4</v>
      </c>
      <c r="V41" s="47">
        <v>8256</v>
      </c>
      <c r="W41" s="48">
        <f aca="true" t="shared" si="15" ref="W41:W42">V41</f>
        <v>8256</v>
      </c>
      <c r="X41" s="48">
        <f t="shared" si="10"/>
        <v>5779.2</v>
      </c>
      <c r="Y41" s="48">
        <f t="shared" si="9"/>
        <v>6357.12</v>
      </c>
    </row>
    <row r="42" spans="1:25" ht="15.75" customHeight="1">
      <c r="A42" s="35">
        <v>39</v>
      </c>
      <c r="B42" s="36" t="s">
        <v>60</v>
      </c>
      <c r="C42" s="37">
        <v>0.02</v>
      </c>
      <c r="D42" s="37">
        <v>0.02</v>
      </c>
      <c r="E42" s="37">
        <v>0.04</v>
      </c>
      <c r="F42" s="37">
        <v>0.04</v>
      </c>
      <c r="G42" s="38">
        <v>0.04</v>
      </c>
      <c r="H42" s="25">
        <v>506</v>
      </c>
      <c r="I42" s="39">
        <f t="shared" si="0"/>
        <v>10.12</v>
      </c>
      <c r="J42" s="25">
        <v>986</v>
      </c>
      <c r="K42" s="40">
        <f t="shared" si="1"/>
        <v>19.72</v>
      </c>
      <c r="L42" s="41">
        <v>4164</v>
      </c>
      <c r="M42" s="42">
        <f t="shared" si="2"/>
        <v>166.56</v>
      </c>
      <c r="N42" s="41">
        <v>2883</v>
      </c>
      <c r="O42" s="42">
        <f t="shared" si="3"/>
        <v>115.32</v>
      </c>
      <c r="P42" s="43">
        <v>1260</v>
      </c>
      <c r="Q42" s="44">
        <f t="shared" si="4"/>
        <v>50.4</v>
      </c>
      <c r="R42" s="41">
        <v>185</v>
      </c>
      <c r="S42" s="42">
        <f t="shared" si="5"/>
        <v>7.4</v>
      </c>
      <c r="T42" s="45">
        <f t="shared" si="6"/>
        <v>369.52</v>
      </c>
      <c r="U42" s="46">
        <v>5</v>
      </c>
      <c r="V42" s="47">
        <v>9238</v>
      </c>
      <c r="W42" s="48">
        <f t="shared" si="15"/>
        <v>9238</v>
      </c>
      <c r="X42" s="48">
        <f t="shared" si="10"/>
        <v>6466.6</v>
      </c>
      <c r="Y42" s="48">
        <f t="shared" si="9"/>
        <v>7113.26</v>
      </c>
    </row>
    <row r="43" spans="1:25" ht="15.75" customHeight="1">
      <c r="A43" s="35">
        <v>40</v>
      </c>
      <c r="B43" s="50" t="s">
        <v>61</v>
      </c>
      <c r="C43" s="37">
        <v>0.005</v>
      </c>
      <c r="D43" s="37">
        <v>0.005</v>
      </c>
      <c r="E43" s="37">
        <v>0.015</v>
      </c>
      <c r="F43" s="37">
        <v>0.015</v>
      </c>
      <c r="G43" s="38">
        <v>0.015</v>
      </c>
      <c r="H43" s="25">
        <v>506</v>
      </c>
      <c r="I43" s="39">
        <f t="shared" si="0"/>
        <v>2.53</v>
      </c>
      <c r="J43" s="25">
        <v>986</v>
      </c>
      <c r="K43" s="40">
        <f t="shared" si="1"/>
        <v>4.93</v>
      </c>
      <c r="L43" s="41">
        <v>4164</v>
      </c>
      <c r="M43" s="42">
        <f t="shared" si="2"/>
        <v>62.46</v>
      </c>
      <c r="N43" s="41">
        <v>2883</v>
      </c>
      <c r="O43" s="42">
        <f t="shared" si="3"/>
        <v>43.245</v>
      </c>
      <c r="P43" s="43">
        <v>1260</v>
      </c>
      <c r="Q43" s="44">
        <f t="shared" si="4"/>
        <v>18.9</v>
      </c>
      <c r="R43" s="41">
        <v>185</v>
      </c>
      <c r="S43" s="42">
        <f t="shared" si="5"/>
        <v>2.775</v>
      </c>
      <c r="T43" s="45">
        <f t="shared" si="6"/>
        <v>134.84</v>
      </c>
      <c r="U43" s="46">
        <v>11</v>
      </c>
      <c r="V43" s="47">
        <v>7416.2</v>
      </c>
      <c r="W43" s="48">
        <f>V43/0.34</f>
        <v>21812.35294</v>
      </c>
      <c r="X43" s="48">
        <f t="shared" si="10"/>
        <v>15268.64706</v>
      </c>
      <c r="Y43" s="48">
        <f t="shared" si="9"/>
        <v>16795.51176</v>
      </c>
    </row>
    <row r="44" spans="1:25" ht="15.75" customHeight="1">
      <c r="A44" s="35">
        <v>41</v>
      </c>
      <c r="B44" s="50" t="s">
        <v>62</v>
      </c>
      <c r="C44" s="37">
        <v>0.02</v>
      </c>
      <c r="D44" s="37">
        <v>0.02</v>
      </c>
      <c r="E44" s="37">
        <v>0.02</v>
      </c>
      <c r="F44" s="37">
        <v>0.02</v>
      </c>
      <c r="G44" s="38">
        <v>0.02</v>
      </c>
      <c r="H44" s="25">
        <v>506</v>
      </c>
      <c r="I44" s="39">
        <f t="shared" si="0"/>
        <v>10.12</v>
      </c>
      <c r="J44" s="25">
        <v>986</v>
      </c>
      <c r="K44" s="40">
        <f t="shared" si="1"/>
        <v>19.72</v>
      </c>
      <c r="L44" s="41">
        <v>4164</v>
      </c>
      <c r="M44" s="42">
        <f t="shared" si="2"/>
        <v>83.28</v>
      </c>
      <c r="N44" s="41">
        <v>2883</v>
      </c>
      <c r="O44" s="42">
        <f t="shared" si="3"/>
        <v>57.66</v>
      </c>
      <c r="P44" s="43">
        <v>1260</v>
      </c>
      <c r="Q44" s="44">
        <f t="shared" si="4"/>
        <v>25.2</v>
      </c>
      <c r="R44" s="41">
        <v>185</v>
      </c>
      <c r="S44" s="42">
        <f t="shared" si="5"/>
        <v>3.7</v>
      </c>
      <c r="T44" s="45">
        <f t="shared" si="6"/>
        <v>199.68</v>
      </c>
      <c r="U44" s="46">
        <v>10</v>
      </c>
      <c r="V44" s="47">
        <v>9983.999999999998</v>
      </c>
      <c r="W44" s="48">
        <f aca="true" t="shared" si="16" ref="W44:W46">V44</f>
        <v>9984</v>
      </c>
      <c r="X44" s="48">
        <f t="shared" si="10"/>
        <v>6988.8</v>
      </c>
      <c r="Y44" s="48">
        <f t="shared" si="9"/>
        <v>7687.68</v>
      </c>
    </row>
    <row r="45" spans="1:25" ht="15.75" customHeight="1">
      <c r="A45" s="35">
        <v>42</v>
      </c>
      <c r="B45" s="50" t="s">
        <v>63</v>
      </c>
      <c r="C45" s="37">
        <v>0.01</v>
      </c>
      <c r="D45" s="37">
        <v>0.01</v>
      </c>
      <c r="E45" s="37">
        <v>0.01</v>
      </c>
      <c r="F45" s="37">
        <v>0.01</v>
      </c>
      <c r="G45" s="38">
        <v>0.01</v>
      </c>
      <c r="H45" s="25">
        <v>506</v>
      </c>
      <c r="I45" s="39">
        <f t="shared" si="0"/>
        <v>5.06</v>
      </c>
      <c r="J45" s="25">
        <v>986</v>
      </c>
      <c r="K45" s="40">
        <f t="shared" si="1"/>
        <v>9.86</v>
      </c>
      <c r="L45" s="41">
        <v>4164</v>
      </c>
      <c r="M45" s="42">
        <f t="shared" si="2"/>
        <v>41.64</v>
      </c>
      <c r="N45" s="41">
        <v>2883</v>
      </c>
      <c r="O45" s="42">
        <f t="shared" si="3"/>
        <v>28.83</v>
      </c>
      <c r="P45" s="43">
        <v>1260</v>
      </c>
      <c r="Q45" s="44">
        <f t="shared" si="4"/>
        <v>12.6</v>
      </c>
      <c r="R45" s="41">
        <v>185</v>
      </c>
      <c r="S45" s="42">
        <f t="shared" si="5"/>
        <v>1.85</v>
      </c>
      <c r="T45" s="45">
        <f t="shared" si="6"/>
        <v>99.84</v>
      </c>
      <c r="U45" s="46">
        <v>9</v>
      </c>
      <c r="V45" s="47">
        <v>4492.799999999999</v>
      </c>
      <c r="W45" s="48">
        <f t="shared" si="16"/>
        <v>4492.8</v>
      </c>
      <c r="X45" s="48">
        <f t="shared" si="10"/>
        <v>3144.96</v>
      </c>
      <c r="Y45" s="48">
        <f t="shared" si="9"/>
        <v>3459.456</v>
      </c>
    </row>
    <row r="46" spans="1:25" ht="15.75" customHeight="1">
      <c r="A46" s="35">
        <v>43</v>
      </c>
      <c r="B46" s="36" t="s">
        <v>64</v>
      </c>
      <c r="C46" s="37">
        <v>0.02</v>
      </c>
      <c r="D46" s="37">
        <v>0.03</v>
      </c>
      <c r="E46" s="37">
        <v>0.03</v>
      </c>
      <c r="F46" s="37">
        <v>0.04</v>
      </c>
      <c r="G46" s="38">
        <v>0.04</v>
      </c>
      <c r="H46" s="25">
        <v>506</v>
      </c>
      <c r="I46" s="39">
        <f t="shared" si="0"/>
        <v>10.12</v>
      </c>
      <c r="J46" s="25">
        <v>986</v>
      </c>
      <c r="K46" s="40">
        <f t="shared" si="1"/>
        <v>29.58</v>
      </c>
      <c r="L46" s="41">
        <v>4164</v>
      </c>
      <c r="M46" s="42">
        <f t="shared" si="2"/>
        <v>124.92</v>
      </c>
      <c r="N46" s="41">
        <v>2883</v>
      </c>
      <c r="O46" s="42">
        <f t="shared" si="3"/>
        <v>115.32</v>
      </c>
      <c r="P46" s="43">
        <v>1260</v>
      </c>
      <c r="Q46" s="44">
        <f t="shared" si="4"/>
        <v>50.4</v>
      </c>
      <c r="R46" s="41">
        <v>185</v>
      </c>
      <c r="S46" s="42">
        <f t="shared" si="5"/>
        <v>7.4</v>
      </c>
      <c r="T46" s="45">
        <f t="shared" si="6"/>
        <v>337.74</v>
      </c>
      <c r="U46" s="46">
        <v>40</v>
      </c>
      <c r="V46" s="47">
        <v>67548</v>
      </c>
      <c r="W46" s="48">
        <f t="shared" si="16"/>
        <v>67548</v>
      </c>
      <c r="X46" s="48">
        <f t="shared" si="10"/>
        <v>47283.6</v>
      </c>
      <c r="Y46" s="48">
        <f t="shared" si="9"/>
        <v>52011.96</v>
      </c>
    </row>
    <row r="47" spans="1:25" ht="15.75" customHeight="1">
      <c r="A47" s="35">
        <v>44</v>
      </c>
      <c r="B47" s="36" t="s">
        <v>65</v>
      </c>
      <c r="C47" s="37">
        <v>0.001</v>
      </c>
      <c r="D47" s="37">
        <v>0.001</v>
      </c>
      <c r="E47" s="37">
        <v>0.001</v>
      </c>
      <c r="F47" s="37">
        <v>0.001</v>
      </c>
      <c r="G47" s="38">
        <v>0.001</v>
      </c>
      <c r="H47" s="25">
        <v>506</v>
      </c>
      <c r="I47" s="39">
        <f t="shared" si="0"/>
        <v>0.506</v>
      </c>
      <c r="J47" s="25">
        <v>986</v>
      </c>
      <c r="K47" s="40">
        <f t="shared" si="1"/>
        <v>0.986</v>
      </c>
      <c r="L47" s="41">
        <v>4164</v>
      </c>
      <c r="M47" s="42">
        <f t="shared" si="2"/>
        <v>4.164</v>
      </c>
      <c r="N47" s="41">
        <v>2883</v>
      </c>
      <c r="O47" s="42">
        <f t="shared" si="3"/>
        <v>2.883</v>
      </c>
      <c r="P47" s="43">
        <v>1260</v>
      </c>
      <c r="Q47" s="44">
        <f t="shared" si="4"/>
        <v>1.26</v>
      </c>
      <c r="R47" s="41">
        <v>185</v>
      </c>
      <c r="S47" s="42">
        <f t="shared" si="5"/>
        <v>0.185</v>
      </c>
      <c r="T47" s="45">
        <f t="shared" si="6"/>
        <v>9.984</v>
      </c>
      <c r="U47" s="46">
        <v>9</v>
      </c>
      <c r="V47" s="47">
        <v>449.28</v>
      </c>
      <c r="W47" s="48">
        <f>V47/0.25</f>
        <v>1797.12</v>
      </c>
      <c r="X47" s="48">
        <f t="shared" si="10"/>
        <v>1257.984</v>
      </c>
      <c r="Y47" s="48">
        <f t="shared" si="9"/>
        <v>1383.7824</v>
      </c>
    </row>
    <row r="48" spans="1:25" ht="15.75" customHeight="1">
      <c r="A48" s="35">
        <v>45</v>
      </c>
      <c r="B48" s="36" t="s">
        <v>66</v>
      </c>
      <c r="C48" s="37">
        <v>0.05</v>
      </c>
      <c r="D48" s="37">
        <v>0.05</v>
      </c>
      <c r="E48" s="37">
        <v>0.07</v>
      </c>
      <c r="F48" s="37">
        <v>0.12</v>
      </c>
      <c r="G48" s="38">
        <v>0.12</v>
      </c>
      <c r="H48" s="25">
        <v>506</v>
      </c>
      <c r="I48" s="39">
        <f t="shared" si="0"/>
        <v>25.3</v>
      </c>
      <c r="J48" s="25">
        <v>986</v>
      </c>
      <c r="K48" s="40">
        <f t="shared" si="1"/>
        <v>49.3</v>
      </c>
      <c r="L48" s="41">
        <v>4164</v>
      </c>
      <c r="M48" s="42">
        <f t="shared" si="2"/>
        <v>291.48</v>
      </c>
      <c r="N48" s="41">
        <v>2883</v>
      </c>
      <c r="O48" s="42">
        <f t="shared" si="3"/>
        <v>345.96</v>
      </c>
      <c r="P48" s="43">
        <v>1260</v>
      </c>
      <c r="Q48" s="44">
        <f t="shared" si="4"/>
        <v>151.2</v>
      </c>
      <c r="R48" s="41">
        <v>185</v>
      </c>
      <c r="S48" s="42">
        <f t="shared" si="5"/>
        <v>22.2</v>
      </c>
      <c r="T48" s="45">
        <f t="shared" si="6"/>
        <v>885.44</v>
      </c>
      <c r="U48" s="46">
        <v>3</v>
      </c>
      <c r="V48" s="47">
        <v>13281.6</v>
      </c>
      <c r="W48" s="48">
        <f aca="true" t="shared" si="17" ref="W48:W53">V48</f>
        <v>13281.6</v>
      </c>
      <c r="X48" s="48">
        <f t="shared" si="10"/>
        <v>9297.12</v>
      </c>
      <c r="Y48" s="48">
        <f t="shared" si="9"/>
        <v>10226.832</v>
      </c>
    </row>
    <row r="49" spans="1:25" ht="15.75" customHeight="1">
      <c r="A49" s="35">
        <v>46</v>
      </c>
      <c r="B49" s="36" t="s">
        <v>67</v>
      </c>
      <c r="C49" s="37">
        <v>0.05</v>
      </c>
      <c r="D49" s="37">
        <v>0.05</v>
      </c>
      <c r="E49" s="37">
        <v>0.07</v>
      </c>
      <c r="F49" s="37">
        <v>0.1</v>
      </c>
      <c r="G49" s="38">
        <v>0.1</v>
      </c>
      <c r="H49" s="25">
        <v>506</v>
      </c>
      <c r="I49" s="39">
        <f t="shared" si="0"/>
        <v>25.3</v>
      </c>
      <c r="J49" s="25">
        <v>986</v>
      </c>
      <c r="K49" s="40">
        <f t="shared" si="1"/>
        <v>49.3</v>
      </c>
      <c r="L49" s="41">
        <v>4164</v>
      </c>
      <c r="M49" s="42">
        <f t="shared" si="2"/>
        <v>291.48</v>
      </c>
      <c r="N49" s="41">
        <v>2883</v>
      </c>
      <c r="O49" s="42">
        <f t="shared" si="3"/>
        <v>288.3</v>
      </c>
      <c r="P49" s="43">
        <v>1260</v>
      </c>
      <c r="Q49" s="44">
        <f t="shared" si="4"/>
        <v>126</v>
      </c>
      <c r="R49" s="41">
        <v>185</v>
      </c>
      <c r="S49" s="42">
        <f t="shared" si="5"/>
        <v>18.5</v>
      </c>
      <c r="T49" s="45">
        <f t="shared" si="6"/>
        <v>798.88</v>
      </c>
      <c r="U49" s="46">
        <v>8</v>
      </c>
      <c r="V49" s="47">
        <v>31955.200000000004</v>
      </c>
      <c r="W49" s="48">
        <f t="shared" si="17"/>
        <v>31955.2</v>
      </c>
      <c r="X49" s="48">
        <f t="shared" si="10"/>
        <v>22368.64</v>
      </c>
      <c r="Y49" s="48">
        <f t="shared" si="9"/>
        <v>24605.504</v>
      </c>
    </row>
    <row r="50" spans="1:25" ht="15.75" customHeight="1">
      <c r="A50" s="35">
        <v>47</v>
      </c>
      <c r="B50" s="50" t="s">
        <v>68</v>
      </c>
      <c r="C50" s="37">
        <v>0.07</v>
      </c>
      <c r="D50" s="37">
        <v>0.07</v>
      </c>
      <c r="E50" s="37">
        <v>0.1</v>
      </c>
      <c r="F50" s="37">
        <v>0.1</v>
      </c>
      <c r="G50" s="38">
        <v>0.1</v>
      </c>
      <c r="H50" s="25">
        <v>506</v>
      </c>
      <c r="I50" s="39">
        <f t="shared" si="0"/>
        <v>35.42</v>
      </c>
      <c r="J50" s="25">
        <v>986</v>
      </c>
      <c r="K50" s="40">
        <f t="shared" si="1"/>
        <v>69.02</v>
      </c>
      <c r="L50" s="41">
        <v>4164</v>
      </c>
      <c r="M50" s="42">
        <f t="shared" si="2"/>
        <v>416.4</v>
      </c>
      <c r="N50" s="41">
        <v>2883</v>
      </c>
      <c r="O50" s="42">
        <f t="shared" si="3"/>
        <v>288.3</v>
      </c>
      <c r="P50" s="43">
        <v>1260</v>
      </c>
      <c r="Q50" s="44">
        <f t="shared" si="4"/>
        <v>126</v>
      </c>
      <c r="R50" s="41">
        <v>185</v>
      </c>
      <c r="S50" s="42">
        <f t="shared" si="5"/>
        <v>18.5</v>
      </c>
      <c r="T50" s="45">
        <f t="shared" si="6"/>
        <v>953.64</v>
      </c>
      <c r="U50" s="46">
        <v>11</v>
      </c>
      <c r="V50" s="47">
        <v>52450.200000000004</v>
      </c>
      <c r="W50" s="48">
        <f t="shared" si="17"/>
        <v>52450.2</v>
      </c>
      <c r="X50" s="48">
        <f t="shared" si="10"/>
        <v>36715.14</v>
      </c>
      <c r="Y50" s="48">
        <f t="shared" si="9"/>
        <v>40386.654</v>
      </c>
    </row>
    <row r="51" spans="1:25" ht="15.75" customHeight="1">
      <c r="A51" s="35">
        <v>48</v>
      </c>
      <c r="B51" s="36" t="s">
        <v>69</v>
      </c>
      <c r="C51" s="37">
        <v>0.07</v>
      </c>
      <c r="D51" s="37">
        <v>0.07</v>
      </c>
      <c r="E51" s="37">
        <v>0.1</v>
      </c>
      <c r="F51" s="37">
        <v>0.1</v>
      </c>
      <c r="G51" s="38">
        <v>0.1</v>
      </c>
      <c r="H51" s="25">
        <v>506</v>
      </c>
      <c r="I51" s="39">
        <f t="shared" si="0"/>
        <v>35.42</v>
      </c>
      <c r="J51" s="25">
        <v>986</v>
      </c>
      <c r="K51" s="40">
        <f t="shared" si="1"/>
        <v>69.02</v>
      </c>
      <c r="L51" s="41">
        <v>4164</v>
      </c>
      <c r="M51" s="42">
        <f t="shared" si="2"/>
        <v>416.4</v>
      </c>
      <c r="N51" s="41">
        <v>2883</v>
      </c>
      <c r="O51" s="42">
        <f t="shared" si="3"/>
        <v>288.3</v>
      </c>
      <c r="P51" s="43">
        <v>1260</v>
      </c>
      <c r="Q51" s="44">
        <f t="shared" si="4"/>
        <v>126</v>
      </c>
      <c r="R51" s="41">
        <v>185</v>
      </c>
      <c r="S51" s="42">
        <f t="shared" si="5"/>
        <v>18.5</v>
      </c>
      <c r="T51" s="45">
        <f t="shared" si="6"/>
        <v>953.64</v>
      </c>
      <c r="U51" s="46">
        <v>3</v>
      </c>
      <c r="V51" s="47">
        <v>14304.6</v>
      </c>
      <c r="W51" s="48">
        <f t="shared" si="17"/>
        <v>14304.6</v>
      </c>
      <c r="X51" s="48">
        <f t="shared" si="10"/>
        <v>10013.22</v>
      </c>
      <c r="Y51" s="48">
        <f t="shared" si="9"/>
        <v>11014.542</v>
      </c>
    </row>
    <row r="52" spans="1:25" ht="15.75" customHeight="1">
      <c r="A52" s="35">
        <v>49</v>
      </c>
      <c r="B52" s="36" t="s">
        <v>70</v>
      </c>
      <c r="C52" s="37">
        <v>0.03</v>
      </c>
      <c r="D52" s="37">
        <v>0.03</v>
      </c>
      <c r="E52" s="37">
        <v>0.03</v>
      </c>
      <c r="F52" s="37">
        <v>0.03</v>
      </c>
      <c r="G52" s="38">
        <v>0.03</v>
      </c>
      <c r="H52" s="25">
        <v>506</v>
      </c>
      <c r="I52" s="39">
        <f t="shared" si="0"/>
        <v>15.18</v>
      </c>
      <c r="J52" s="25">
        <v>986</v>
      </c>
      <c r="K52" s="40">
        <f t="shared" si="1"/>
        <v>29.58</v>
      </c>
      <c r="L52" s="41">
        <v>4164</v>
      </c>
      <c r="M52" s="42">
        <f t="shared" si="2"/>
        <v>124.92</v>
      </c>
      <c r="N52" s="41">
        <v>2883</v>
      </c>
      <c r="O52" s="42">
        <f t="shared" si="3"/>
        <v>86.49</v>
      </c>
      <c r="P52" s="43">
        <v>1260</v>
      </c>
      <c r="Q52" s="44">
        <f t="shared" si="4"/>
        <v>37.8</v>
      </c>
      <c r="R52" s="41">
        <v>185</v>
      </c>
      <c r="S52" s="42">
        <f t="shared" si="5"/>
        <v>5.55</v>
      </c>
      <c r="T52" s="45">
        <f t="shared" si="6"/>
        <v>299.52</v>
      </c>
      <c r="U52" s="46">
        <v>4</v>
      </c>
      <c r="V52" s="47">
        <v>5990.400000000001</v>
      </c>
      <c r="W52" s="48">
        <f t="shared" si="17"/>
        <v>5990.4</v>
      </c>
      <c r="X52" s="48">
        <f t="shared" si="10"/>
        <v>4193.28</v>
      </c>
      <c r="Y52" s="48">
        <f t="shared" si="9"/>
        <v>4612.608</v>
      </c>
    </row>
    <row r="53" spans="1:25" ht="15.75" customHeight="1">
      <c r="A53" s="35">
        <v>50</v>
      </c>
      <c r="B53" s="36" t="s">
        <v>71</v>
      </c>
      <c r="C53" s="37">
        <v>0.025</v>
      </c>
      <c r="D53" s="37">
        <v>0.05</v>
      </c>
      <c r="E53" s="37">
        <v>0.05</v>
      </c>
      <c r="F53" s="37">
        <v>0.05</v>
      </c>
      <c r="G53" s="38">
        <v>0.05</v>
      </c>
      <c r="H53" s="25">
        <v>506</v>
      </c>
      <c r="I53" s="39">
        <f t="shared" si="0"/>
        <v>12.65</v>
      </c>
      <c r="J53" s="25">
        <v>986</v>
      </c>
      <c r="K53" s="40">
        <f t="shared" si="1"/>
        <v>49.3</v>
      </c>
      <c r="L53" s="41">
        <v>4164</v>
      </c>
      <c r="M53" s="42">
        <f t="shared" si="2"/>
        <v>208.2</v>
      </c>
      <c r="N53" s="41">
        <v>2883</v>
      </c>
      <c r="O53" s="42">
        <f t="shared" si="3"/>
        <v>144.15</v>
      </c>
      <c r="P53" s="43">
        <v>1260</v>
      </c>
      <c r="Q53" s="44">
        <f t="shared" si="4"/>
        <v>63</v>
      </c>
      <c r="R53" s="41">
        <v>185</v>
      </c>
      <c r="S53" s="42">
        <f t="shared" si="5"/>
        <v>9.25</v>
      </c>
      <c r="T53" s="45">
        <f t="shared" si="6"/>
        <v>486.55</v>
      </c>
      <c r="U53" s="46">
        <v>3</v>
      </c>
      <c r="V53" s="47">
        <v>7298.25</v>
      </c>
      <c r="W53" s="48">
        <f t="shared" si="17"/>
        <v>7298.25</v>
      </c>
      <c r="X53" s="48">
        <f t="shared" si="10"/>
        <v>5108.775</v>
      </c>
      <c r="Y53" s="48">
        <f t="shared" si="9"/>
        <v>5619.6525</v>
      </c>
    </row>
    <row r="54" spans="1:25" ht="15.75" customHeight="1">
      <c r="A54" s="35">
        <v>51</v>
      </c>
      <c r="B54" s="36" t="s">
        <v>72</v>
      </c>
      <c r="C54" s="37">
        <v>0.001</v>
      </c>
      <c r="D54" s="37">
        <v>0.001</v>
      </c>
      <c r="E54" s="37">
        <v>0.001</v>
      </c>
      <c r="F54" s="37">
        <v>0.001</v>
      </c>
      <c r="G54" s="38">
        <v>0.001</v>
      </c>
      <c r="H54" s="25">
        <v>506</v>
      </c>
      <c r="I54" s="39">
        <f t="shared" si="0"/>
        <v>0.506</v>
      </c>
      <c r="J54" s="25">
        <v>986</v>
      </c>
      <c r="K54" s="40">
        <f t="shared" si="1"/>
        <v>0.986</v>
      </c>
      <c r="L54" s="41">
        <v>4164</v>
      </c>
      <c r="M54" s="42">
        <f t="shared" si="2"/>
        <v>4.164</v>
      </c>
      <c r="N54" s="41">
        <v>2883</v>
      </c>
      <c r="O54" s="42">
        <f t="shared" si="3"/>
        <v>2.883</v>
      </c>
      <c r="P54" s="43">
        <v>1260</v>
      </c>
      <c r="Q54" s="44">
        <f t="shared" si="4"/>
        <v>1.26</v>
      </c>
      <c r="R54" s="41">
        <v>185</v>
      </c>
      <c r="S54" s="42">
        <f t="shared" si="5"/>
        <v>0.185</v>
      </c>
      <c r="T54" s="45">
        <f t="shared" si="6"/>
        <v>9.984</v>
      </c>
      <c r="U54" s="46">
        <v>2</v>
      </c>
      <c r="V54" s="47">
        <v>99.84</v>
      </c>
      <c r="W54" s="48">
        <f>V54/0.1</f>
        <v>998.4</v>
      </c>
      <c r="X54" s="48">
        <f t="shared" si="10"/>
        <v>698.88</v>
      </c>
      <c r="Y54" s="48">
        <f t="shared" si="9"/>
        <v>768.768</v>
      </c>
    </row>
    <row r="55" spans="1:25" ht="15.75" customHeight="1">
      <c r="A55" s="35">
        <v>52</v>
      </c>
      <c r="B55" s="36" t="s">
        <v>73</v>
      </c>
      <c r="C55" s="37">
        <v>0.1</v>
      </c>
      <c r="D55" s="37">
        <v>0.1</v>
      </c>
      <c r="E55" s="37">
        <v>0.05</v>
      </c>
      <c r="F55" s="37">
        <v>0.05</v>
      </c>
      <c r="G55" s="38">
        <v>0.05</v>
      </c>
      <c r="H55" s="25">
        <v>506</v>
      </c>
      <c r="I55" s="39">
        <f t="shared" si="0"/>
        <v>50.6</v>
      </c>
      <c r="J55" s="25">
        <v>986</v>
      </c>
      <c r="K55" s="40">
        <f t="shared" si="1"/>
        <v>98.6</v>
      </c>
      <c r="L55" s="41">
        <v>4164</v>
      </c>
      <c r="M55" s="42">
        <f t="shared" si="2"/>
        <v>208.2</v>
      </c>
      <c r="N55" s="41">
        <v>2883</v>
      </c>
      <c r="O55" s="42">
        <f t="shared" si="3"/>
        <v>144.15</v>
      </c>
      <c r="P55" s="43">
        <v>1260</v>
      </c>
      <c r="Q55" s="44">
        <f t="shared" si="4"/>
        <v>63</v>
      </c>
      <c r="R55" s="41">
        <v>185</v>
      </c>
      <c r="S55" s="42">
        <f t="shared" si="5"/>
        <v>9.25</v>
      </c>
      <c r="T55" s="45">
        <f t="shared" si="6"/>
        <v>573.8</v>
      </c>
      <c r="U55" s="46">
        <v>3</v>
      </c>
      <c r="V55" s="47">
        <v>8607</v>
      </c>
      <c r="W55" s="48">
        <f>V55</f>
        <v>8607</v>
      </c>
      <c r="X55" s="48">
        <f t="shared" si="10"/>
        <v>6024.9</v>
      </c>
      <c r="Y55" s="48">
        <f t="shared" si="9"/>
        <v>6627.39</v>
      </c>
    </row>
    <row r="56" spans="1:25" ht="15.75" customHeight="1">
      <c r="A56" s="35">
        <v>53</v>
      </c>
      <c r="B56" s="50" t="s">
        <v>74</v>
      </c>
      <c r="C56" s="37">
        <v>0</v>
      </c>
      <c r="D56" s="37">
        <v>0.17</v>
      </c>
      <c r="E56" s="37">
        <v>0.17</v>
      </c>
      <c r="F56" s="37">
        <v>0.17</v>
      </c>
      <c r="G56" s="38">
        <v>0.17</v>
      </c>
      <c r="H56" s="25">
        <v>506</v>
      </c>
      <c r="I56" s="39">
        <f t="shared" si="0"/>
        <v>0</v>
      </c>
      <c r="J56" s="25">
        <v>986</v>
      </c>
      <c r="K56" s="40">
        <f t="shared" si="1"/>
        <v>167.62</v>
      </c>
      <c r="L56" s="41">
        <v>4164</v>
      </c>
      <c r="M56" s="42">
        <f t="shared" si="2"/>
        <v>707.88</v>
      </c>
      <c r="N56" s="41">
        <v>2883</v>
      </c>
      <c r="O56" s="42">
        <f t="shared" si="3"/>
        <v>490.11</v>
      </c>
      <c r="P56" s="43">
        <v>1260</v>
      </c>
      <c r="Q56" s="44">
        <f t="shared" si="4"/>
        <v>214.2</v>
      </c>
      <c r="R56" s="41">
        <v>185</v>
      </c>
      <c r="S56" s="42">
        <f t="shared" si="5"/>
        <v>31.45</v>
      </c>
      <c r="T56" s="45">
        <f t="shared" si="6"/>
        <v>1611.26</v>
      </c>
      <c r="U56" s="46">
        <v>2</v>
      </c>
      <c r="V56" s="47">
        <v>16112.600000000002</v>
      </c>
      <c r="W56" s="48">
        <f aca="true" t="shared" si="18" ref="W56:W59">V56/0.9</f>
        <v>17902.88889</v>
      </c>
      <c r="X56" s="48">
        <f t="shared" si="10"/>
        <v>12532.02222</v>
      </c>
      <c r="Y56" s="48">
        <f t="shared" si="9"/>
        <v>13785.22444</v>
      </c>
    </row>
    <row r="57" spans="1:25" ht="15.75" customHeight="1">
      <c r="A57" s="35">
        <v>54</v>
      </c>
      <c r="B57" s="50" t="s">
        <v>75</v>
      </c>
      <c r="C57" s="37">
        <v>0</v>
      </c>
      <c r="D57" s="37">
        <v>0.17</v>
      </c>
      <c r="E57" s="37">
        <v>0.17</v>
      </c>
      <c r="F57" s="37">
        <v>0.17</v>
      </c>
      <c r="G57" s="38">
        <v>0.17</v>
      </c>
      <c r="H57" s="25">
        <v>506</v>
      </c>
      <c r="I57" s="39">
        <f t="shared" si="0"/>
        <v>0</v>
      </c>
      <c r="J57" s="25">
        <v>986</v>
      </c>
      <c r="K57" s="40">
        <f t="shared" si="1"/>
        <v>167.62</v>
      </c>
      <c r="L57" s="41">
        <v>4164</v>
      </c>
      <c r="M57" s="42">
        <f t="shared" si="2"/>
        <v>707.88</v>
      </c>
      <c r="N57" s="41">
        <v>2883</v>
      </c>
      <c r="O57" s="42">
        <f t="shared" si="3"/>
        <v>490.11</v>
      </c>
      <c r="P57" s="43">
        <v>1260</v>
      </c>
      <c r="Q57" s="44">
        <f t="shared" si="4"/>
        <v>214.2</v>
      </c>
      <c r="R57" s="41">
        <v>185</v>
      </c>
      <c r="S57" s="42">
        <f t="shared" si="5"/>
        <v>31.45</v>
      </c>
      <c r="T57" s="45">
        <f t="shared" si="6"/>
        <v>1611.26</v>
      </c>
      <c r="U57" s="46">
        <v>2</v>
      </c>
      <c r="V57" s="47">
        <v>16112.600000000002</v>
      </c>
      <c r="W57" s="48">
        <f t="shared" si="18"/>
        <v>17902.88889</v>
      </c>
      <c r="X57" s="48">
        <f t="shared" si="10"/>
        <v>12532.02222</v>
      </c>
      <c r="Y57" s="48">
        <f t="shared" si="9"/>
        <v>13785.22444</v>
      </c>
    </row>
    <row r="58" spans="1:25" ht="15.75" customHeight="1">
      <c r="A58" s="35">
        <v>55</v>
      </c>
      <c r="B58" s="50" t="s">
        <v>76</v>
      </c>
      <c r="C58" s="37">
        <v>0.17</v>
      </c>
      <c r="D58" s="37">
        <v>0</v>
      </c>
      <c r="E58" s="37">
        <v>0</v>
      </c>
      <c r="F58" s="37">
        <v>0</v>
      </c>
      <c r="G58" s="38">
        <v>0</v>
      </c>
      <c r="H58" s="25">
        <v>506</v>
      </c>
      <c r="I58" s="51">
        <f t="shared" si="0"/>
        <v>86.02</v>
      </c>
      <c r="J58" s="25">
        <v>986</v>
      </c>
      <c r="K58" s="40">
        <f t="shared" si="1"/>
        <v>0</v>
      </c>
      <c r="L58" s="41">
        <v>4164</v>
      </c>
      <c r="M58" s="42">
        <f t="shared" si="2"/>
        <v>0</v>
      </c>
      <c r="N58" s="41">
        <v>2883</v>
      </c>
      <c r="O58" s="42">
        <f t="shared" si="3"/>
        <v>0</v>
      </c>
      <c r="P58" s="43">
        <v>1260</v>
      </c>
      <c r="Q58" s="44">
        <f t="shared" si="4"/>
        <v>0</v>
      </c>
      <c r="R58" s="41">
        <v>185</v>
      </c>
      <c r="S58" s="42">
        <f t="shared" si="5"/>
        <v>0</v>
      </c>
      <c r="T58" s="45">
        <f t="shared" si="6"/>
        <v>86.02</v>
      </c>
      <c r="U58" s="46">
        <v>4</v>
      </c>
      <c r="V58" s="47">
        <v>1720.4</v>
      </c>
      <c r="W58" s="48">
        <f t="shared" si="18"/>
        <v>1911.555556</v>
      </c>
      <c r="X58" s="48">
        <f t="shared" si="10"/>
        <v>1338.088889</v>
      </c>
      <c r="Y58" s="48">
        <f t="shared" si="9"/>
        <v>1471.897778</v>
      </c>
    </row>
    <row r="59" spans="1:25" ht="15.75" customHeight="1">
      <c r="A59" s="35">
        <v>56</v>
      </c>
      <c r="B59" s="50" t="s">
        <v>77</v>
      </c>
      <c r="C59" s="37">
        <v>0.17</v>
      </c>
      <c r="D59" s="37">
        <v>0.17</v>
      </c>
      <c r="E59" s="37">
        <v>0.17</v>
      </c>
      <c r="F59" s="37">
        <v>0.17</v>
      </c>
      <c r="G59" s="37">
        <v>0.17</v>
      </c>
      <c r="H59" s="25">
        <v>5</v>
      </c>
      <c r="I59" s="51">
        <f t="shared" si="0"/>
        <v>0.85</v>
      </c>
      <c r="J59" s="25">
        <v>10</v>
      </c>
      <c r="K59" s="40">
        <f t="shared" si="1"/>
        <v>1.7</v>
      </c>
      <c r="L59" s="41">
        <v>41</v>
      </c>
      <c r="M59" s="42">
        <f t="shared" si="2"/>
        <v>6.97</v>
      </c>
      <c r="N59" s="41">
        <v>29</v>
      </c>
      <c r="O59" s="42">
        <f t="shared" si="3"/>
        <v>4.93</v>
      </c>
      <c r="P59" s="43">
        <v>13</v>
      </c>
      <c r="Q59" s="44">
        <f t="shared" si="4"/>
        <v>2.21</v>
      </c>
      <c r="R59" s="41">
        <v>2</v>
      </c>
      <c r="S59" s="42">
        <f t="shared" si="5"/>
        <v>0.34</v>
      </c>
      <c r="T59" s="45">
        <f t="shared" si="6"/>
        <v>17</v>
      </c>
      <c r="U59" s="46">
        <v>3</v>
      </c>
      <c r="V59" s="47">
        <v>255.00000000000006</v>
      </c>
      <c r="W59" s="48">
        <f t="shared" si="18"/>
        <v>283.3333333</v>
      </c>
      <c r="X59" s="48">
        <f t="shared" si="10"/>
        <v>198.3333333</v>
      </c>
      <c r="Y59" s="48">
        <f t="shared" si="9"/>
        <v>218.1666667</v>
      </c>
    </row>
    <row r="60" spans="1:25" ht="15.75" customHeight="1">
      <c r="A60" s="35">
        <v>57</v>
      </c>
      <c r="B60" s="36" t="s">
        <v>78</v>
      </c>
      <c r="C60" s="37">
        <v>0.1</v>
      </c>
      <c r="D60" s="37">
        <v>0.1</v>
      </c>
      <c r="E60" s="37">
        <v>0.1</v>
      </c>
      <c r="F60" s="37">
        <v>0.1</v>
      </c>
      <c r="G60" s="38">
        <v>0.1</v>
      </c>
      <c r="H60" s="25">
        <v>506</v>
      </c>
      <c r="I60" s="39">
        <f t="shared" si="0"/>
        <v>50.6</v>
      </c>
      <c r="J60" s="25">
        <v>986</v>
      </c>
      <c r="K60" s="40">
        <f t="shared" si="1"/>
        <v>98.6</v>
      </c>
      <c r="L60" s="41">
        <v>4164</v>
      </c>
      <c r="M60" s="42">
        <f t="shared" si="2"/>
        <v>416.4</v>
      </c>
      <c r="N60" s="41">
        <v>2883</v>
      </c>
      <c r="O60" s="42">
        <f t="shared" si="3"/>
        <v>288.3</v>
      </c>
      <c r="P60" s="43">
        <v>1260</v>
      </c>
      <c r="Q60" s="44">
        <f t="shared" si="4"/>
        <v>126</v>
      </c>
      <c r="R60" s="41">
        <v>185</v>
      </c>
      <c r="S60" s="42">
        <f t="shared" si="5"/>
        <v>18.5</v>
      </c>
      <c r="T60" s="45">
        <f t="shared" si="6"/>
        <v>998.4</v>
      </c>
      <c r="U60" s="46">
        <v>8</v>
      </c>
      <c r="V60" s="47">
        <v>39936</v>
      </c>
      <c r="W60" s="48">
        <f>V60</f>
        <v>39936</v>
      </c>
      <c r="X60" s="48">
        <f t="shared" si="10"/>
        <v>27955.2</v>
      </c>
      <c r="Y60" s="48">
        <f t="shared" si="9"/>
        <v>30750.72</v>
      </c>
    </row>
    <row r="61" spans="1:25" ht="15.75" customHeight="1">
      <c r="A61" s="35">
        <v>58</v>
      </c>
      <c r="B61" s="50" t="s">
        <v>79</v>
      </c>
      <c r="C61" s="37">
        <v>0.18</v>
      </c>
      <c r="D61" s="37">
        <v>0.18</v>
      </c>
      <c r="E61" s="37">
        <v>0.18</v>
      </c>
      <c r="F61" s="37">
        <v>0.18</v>
      </c>
      <c r="G61" s="37">
        <v>0.18</v>
      </c>
      <c r="H61" s="25">
        <v>5</v>
      </c>
      <c r="I61" s="51">
        <f t="shared" si="0"/>
        <v>0.9</v>
      </c>
      <c r="J61" s="25">
        <v>10</v>
      </c>
      <c r="K61" s="42">
        <f t="shared" si="1"/>
        <v>1.8</v>
      </c>
      <c r="L61" s="41">
        <v>41</v>
      </c>
      <c r="M61" s="42">
        <f t="shared" si="2"/>
        <v>7.38</v>
      </c>
      <c r="N61" s="41">
        <v>29</v>
      </c>
      <c r="O61" s="42">
        <f t="shared" si="3"/>
        <v>5.22</v>
      </c>
      <c r="P61" s="43">
        <v>13</v>
      </c>
      <c r="Q61" s="44">
        <f t="shared" si="4"/>
        <v>2.34</v>
      </c>
      <c r="R61" s="41">
        <v>2</v>
      </c>
      <c r="S61" s="42">
        <f t="shared" si="5"/>
        <v>0.36</v>
      </c>
      <c r="T61" s="45">
        <f t="shared" si="6"/>
        <v>18</v>
      </c>
      <c r="U61" s="46">
        <v>20</v>
      </c>
      <c r="V61" s="47">
        <v>1800</v>
      </c>
      <c r="W61" s="48">
        <f>V61/0.3</f>
        <v>6000</v>
      </c>
      <c r="X61" s="48">
        <f t="shared" si="10"/>
        <v>4200</v>
      </c>
      <c r="Y61" s="48">
        <f t="shared" si="9"/>
        <v>4620</v>
      </c>
    </row>
    <row r="62" spans="1:25" ht="15.75" customHeight="1">
      <c r="A62" s="35">
        <v>59</v>
      </c>
      <c r="B62" s="36" t="s">
        <v>80</v>
      </c>
      <c r="C62" s="37">
        <v>0.12</v>
      </c>
      <c r="D62" s="37">
        <v>0.12</v>
      </c>
      <c r="E62" s="37">
        <v>0.15</v>
      </c>
      <c r="F62" s="37">
        <v>0.15</v>
      </c>
      <c r="G62" s="38">
        <v>0.15</v>
      </c>
      <c r="H62" s="25">
        <v>506</v>
      </c>
      <c r="I62" s="39">
        <f t="shared" si="0"/>
        <v>60.72</v>
      </c>
      <c r="J62" s="25">
        <v>986</v>
      </c>
      <c r="K62" s="40">
        <f t="shared" si="1"/>
        <v>118.32</v>
      </c>
      <c r="L62" s="41">
        <v>4164</v>
      </c>
      <c r="M62" s="42">
        <f t="shared" si="2"/>
        <v>624.6</v>
      </c>
      <c r="N62" s="41">
        <v>2883</v>
      </c>
      <c r="O62" s="42">
        <f t="shared" si="3"/>
        <v>432.45</v>
      </c>
      <c r="P62" s="43">
        <v>1260</v>
      </c>
      <c r="Q62" s="44">
        <f t="shared" si="4"/>
        <v>189</v>
      </c>
      <c r="R62" s="41">
        <v>185</v>
      </c>
      <c r="S62" s="42">
        <f t="shared" si="5"/>
        <v>27.75</v>
      </c>
      <c r="T62" s="45">
        <f t="shared" si="6"/>
        <v>1452.84</v>
      </c>
      <c r="U62" s="46">
        <v>20</v>
      </c>
      <c r="V62" s="47">
        <v>145284</v>
      </c>
      <c r="W62" s="48">
        <f aca="true" t="shared" si="19" ref="W62:W63">V62</f>
        <v>145284</v>
      </c>
      <c r="X62" s="48">
        <f t="shared" si="10"/>
        <v>101698.8</v>
      </c>
      <c r="Y62" s="48">
        <f t="shared" si="9"/>
        <v>111868.68</v>
      </c>
    </row>
    <row r="63" spans="1:25" ht="15.75" customHeight="1">
      <c r="A63" s="35">
        <v>60</v>
      </c>
      <c r="B63" s="36" t="s">
        <v>81</v>
      </c>
      <c r="C63" s="37">
        <v>0.01</v>
      </c>
      <c r="D63" s="37">
        <v>0.01</v>
      </c>
      <c r="E63" s="37">
        <v>0.01</v>
      </c>
      <c r="F63" s="37">
        <v>0.01</v>
      </c>
      <c r="G63" s="37">
        <v>0.01</v>
      </c>
      <c r="H63" s="25">
        <v>506</v>
      </c>
      <c r="I63" s="39">
        <f t="shared" si="0"/>
        <v>5.06</v>
      </c>
      <c r="J63" s="25">
        <v>986</v>
      </c>
      <c r="K63" s="40">
        <f t="shared" si="1"/>
        <v>9.86</v>
      </c>
      <c r="L63" s="41">
        <v>4164</v>
      </c>
      <c r="M63" s="42">
        <f t="shared" si="2"/>
        <v>41.64</v>
      </c>
      <c r="N63" s="41">
        <v>2883</v>
      </c>
      <c r="O63" s="42">
        <f t="shared" si="3"/>
        <v>28.83</v>
      </c>
      <c r="P63" s="43">
        <v>1260</v>
      </c>
      <c r="Q63" s="44">
        <f t="shared" si="4"/>
        <v>12.6</v>
      </c>
      <c r="R63" s="41">
        <v>185</v>
      </c>
      <c r="S63" s="42">
        <f t="shared" si="5"/>
        <v>1.85</v>
      </c>
      <c r="T63" s="45">
        <f t="shared" si="6"/>
        <v>99.84</v>
      </c>
      <c r="U63" s="46">
        <v>12</v>
      </c>
      <c r="V63" s="47">
        <v>5990.4</v>
      </c>
      <c r="W63" s="48">
        <f t="shared" si="19"/>
        <v>5990.4</v>
      </c>
      <c r="X63" s="48">
        <f t="shared" si="10"/>
        <v>4193.28</v>
      </c>
      <c r="Y63" s="48">
        <f t="shared" si="9"/>
        <v>4612.608</v>
      </c>
    </row>
    <row r="64" spans="1:25" ht="15.75" customHeight="1">
      <c r="A64" s="35">
        <v>61</v>
      </c>
      <c r="B64" s="36" t="s">
        <v>82</v>
      </c>
      <c r="C64" s="37">
        <v>1E-05</v>
      </c>
      <c r="D64" s="37">
        <v>1E-05</v>
      </c>
      <c r="E64" s="37">
        <v>1E-05</v>
      </c>
      <c r="F64" s="37">
        <v>1E-05</v>
      </c>
      <c r="G64" s="38">
        <v>1E-05</v>
      </c>
      <c r="H64" s="25">
        <v>506</v>
      </c>
      <c r="I64" s="39">
        <f t="shared" si="0"/>
        <v>0.00506</v>
      </c>
      <c r="J64" s="25">
        <v>986</v>
      </c>
      <c r="K64" s="40">
        <f t="shared" si="1"/>
        <v>0.00986</v>
      </c>
      <c r="L64" s="41">
        <v>4164</v>
      </c>
      <c r="M64" s="42">
        <f t="shared" si="2"/>
        <v>0.04164</v>
      </c>
      <c r="N64" s="41">
        <v>2883</v>
      </c>
      <c r="O64" s="42">
        <f t="shared" si="3"/>
        <v>0.02883</v>
      </c>
      <c r="P64" s="43">
        <v>1260</v>
      </c>
      <c r="Q64" s="44">
        <f t="shared" si="4"/>
        <v>0.0126</v>
      </c>
      <c r="R64" s="41">
        <v>185</v>
      </c>
      <c r="S64" s="42">
        <f t="shared" si="5"/>
        <v>0.00185</v>
      </c>
      <c r="T64" s="45">
        <f t="shared" si="6"/>
        <v>0.09984</v>
      </c>
      <c r="U64" s="46">
        <v>40</v>
      </c>
      <c r="V64" s="47">
        <v>19.968000000000004</v>
      </c>
      <c r="W64" s="48">
        <f>V64/0.004</f>
        <v>4992</v>
      </c>
      <c r="X64" s="48">
        <f t="shared" si="10"/>
        <v>3494.4</v>
      </c>
      <c r="Y64" s="48">
        <f t="shared" si="9"/>
        <v>3843.84</v>
      </c>
    </row>
    <row r="65" spans="1:25" ht="15.75" customHeight="1">
      <c r="A65" s="35">
        <v>62</v>
      </c>
      <c r="B65" s="36" t="s">
        <v>83</v>
      </c>
      <c r="C65" s="37">
        <v>0.04</v>
      </c>
      <c r="D65" s="37">
        <v>0.04</v>
      </c>
      <c r="E65" s="37">
        <v>0.05</v>
      </c>
      <c r="F65" s="37">
        <v>0.05</v>
      </c>
      <c r="G65" s="38">
        <v>0.05</v>
      </c>
      <c r="H65" s="25">
        <v>506</v>
      </c>
      <c r="I65" s="39">
        <f t="shared" si="0"/>
        <v>20.24</v>
      </c>
      <c r="J65" s="25">
        <v>986</v>
      </c>
      <c r="K65" s="40">
        <f t="shared" si="1"/>
        <v>39.44</v>
      </c>
      <c r="L65" s="41">
        <v>4164</v>
      </c>
      <c r="M65" s="42">
        <f t="shared" si="2"/>
        <v>208.2</v>
      </c>
      <c r="N65" s="41">
        <v>2883</v>
      </c>
      <c r="O65" s="42">
        <f t="shared" si="3"/>
        <v>144.15</v>
      </c>
      <c r="P65" s="43">
        <v>1260</v>
      </c>
      <c r="Q65" s="44">
        <f t="shared" si="4"/>
        <v>63</v>
      </c>
      <c r="R65" s="41">
        <v>185</v>
      </c>
      <c r="S65" s="42">
        <f t="shared" si="5"/>
        <v>9.25</v>
      </c>
      <c r="T65" s="45">
        <f t="shared" si="6"/>
        <v>484.28</v>
      </c>
      <c r="U65" s="46">
        <v>22</v>
      </c>
      <c r="V65" s="47">
        <v>53270.8</v>
      </c>
      <c r="W65" s="48">
        <f>V65</f>
        <v>53270.8</v>
      </c>
      <c r="X65" s="48">
        <f t="shared" si="10"/>
        <v>37289.56</v>
      </c>
      <c r="Y65" s="48">
        <f t="shared" si="9"/>
        <v>41018.516</v>
      </c>
    </row>
    <row r="66" spans="1:25" ht="15.75" customHeight="1">
      <c r="A66" s="35">
        <v>63</v>
      </c>
      <c r="B66" s="50" t="s">
        <v>84</v>
      </c>
      <c r="C66" s="37">
        <v>0.04</v>
      </c>
      <c r="D66" s="37">
        <v>0.04</v>
      </c>
      <c r="E66" s="37">
        <v>0.05</v>
      </c>
      <c r="F66" s="37">
        <v>0.07</v>
      </c>
      <c r="G66" s="38">
        <v>0.07</v>
      </c>
      <c r="H66" s="25">
        <v>5</v>
      </c>
      <c r="I66" s="51">
        <f t="shared" si="0"/>
        <v>0.2</v>
      </c>
      <c r="J66" s="25">
        <v>10</v>
      </c>
      <c r="K66" s="42">
        <f t="shared" si="1"/>
        <v>0.4</v>
      </c>
      <c r="L66" s="41">
        <v>41</v>
      </c>
      <c r="M66" s="42">
        <f t="shared" si="2"/>
        <v>2.05</v>
      </c>
      <c r="N66" s="41">
        <v>29</v>
      </c>
      <c r="O66" s="42">
        <f t="shared" si="3"/>
        <v>2.03</v>
      </c>
      <c r="P66" s="43">
        <v>13</v>
      </c>
      <c r="Q66" s="44">
        <f t="shared" si="4"/>
        <v>0.91</v>
      </c>
      <c r="R66" s="41">
        <v>2</v>
      </c>
      <c r="S66" s="42">
        <f t="shared" si="5"/>
        <v>0.14</v>
      </c>
      <c r="T66" s="45">
        <f t="shared" si="6"/>
        <v>5.73</v>
      </c>
      <c r="U66" s="46">
        <v>6</v>
      </c>
      <c r="V66" s="47">
        <v>171.9</v>
      </c>
      <c r="W66" s="48">
        <f aca="true" t="shared" si="20" ref="W66:W67">V66/0.5</f>
        <v>343.8</v>
      </c>
      <c r="X66" s="48">
        <f t="shared" si="10"/>
        <v>240.66</v>
      </c>
      <c r="Y66" s="48">
        <f t="shared" si="9"/>
        <v>264.726</v>
      </c>
    </row>
    <row r="67" spans="1:25" ht="15.75" customHeight="1">
      <c r="A67" s="35">
        <v>64</v>
      </c>
      <c r="B67" s="50" t="s">
        <v>85</v>
      </c>
      <c r="C67" s="37">
        <v>0.04</v>
      </c>
      <c r="D67" s="37">
        <v>0.04</v>
      </c>
      <c r="E67" s="37">
        <v>0.05</v>
      </c>
      <c r="F67" s="37">
        <v>0.07</v>
      </c>
      <c r="G67" s="38">
        <v>0.07</v>
      </c>
      <c r="H67" s="25">
        <v>506</v>
      </c>
      <c r="I67" s="39">
        <f t="shared" si="0"/>
        <v>20.24</v>
      </c>
      <c r="J67" s="25">
        <v>986</v>
      </c>
      <c r="K67" s="40">
        <f t="shared" si="1"/>
        <v>39.44</v>
      </c>
      <c r="L67" s="41">
        <v>4164</v>
      </c>
      <c r="M67" s="42">
        <f t="shared" si="2"/>
        <v>208.2</v>
      </c>
      <c r="N67" s="41">
        <v>2883</v>
      </c>
      <c r="O67" s="42">
        <f t="shared" si="3"/>
        <v>201.81</v>
      </c>
      <c r="P67" s="43">
        <v>1260</v>
      </c>
      <c r="Q67" s="44">
        <f t="shared" si="4"/>
        <v>88.2</v>
      </c>
      <c r="R67" s="41">
        <v>185</v>
      </c>
      <c r="S67" s="42">
        <f t="shared" si="5"/>
        <v>12.95</v>
      </c>
      <c r="T67" s="45">
        <f t="shared" si="6"/>
        <v>570.84</v>
      </c>
      <c r="U67" s="46">
        <v>5</v>
      </c>
      <c r="V67" s="47">
        <v>14271.000000000004</v>
      </c>
      <c r="W67" s="48">
        <f t="shared" si="20"/>
        <v>28542</v>
      </c>
      <c r="X67" s="48">
        <f t="shared" si="10"/>
        <v>19979.4</v>
      </c>
      <c r="Y67" s="48">
        <f t="shared" si="9"/>
        <v>21977.34</v>
      </c>
    </row>
    <row r="68" spans="1:25" ht="15.75" customHeight="1">
      <c r="A68" s="35">
        <v>65</v>
      </c>
      <c r="B68" s="36" t="s">
        <v>86</v>
      </c>
      <c r="C68" s="37">
        <v>0.04</v>
      </c>
      <c r="D68" s="37">
        <v>0.04</v>
      </c>
      <c r="E68" s="37">
        <v>0.05</v>
      </c>
      <c r="F68" s="37">
        <v>0.05</v>
      </c>
      <c r="G68" s="38">
        <v>0.05</v>
      </c>
      <c r="H68" s="25">
        <v>506</v>
      </c>
      <c r="I68" s="39">
        <f t="shared" si="0"/>
        <v>20.24</v>
      </c>
      <c r="J68" s="25">
        <v>986</v>
      </c>
      <c r="K68" s="40">
        <f t="shared" si="1"/>
        <v>39.44</v>
      </c>
      <c r="L68" s="41">
        <v>4164</v>
      </c>
      <c r="M68" s="42">
        <f t="shared" si="2"/>
        <v>208.2</v>
      </c>
      <c r="N68" s="41">
        <v>2883</v>
      </c>
      <c r="O68" s="42">
        <f t="shared" si="3"/>
        <v>144.15</v>
      </c>
      <c r="P68" s="43">
        <v>1260</v>
      </c>
      <c r="Q68" s="44">
        <f t="shared" si="4"/>
        <v>63</v>
      </c>
      <c r="R68" s="41">
        <v>185</v>
      </c>
      <c r="S68" s="42">
        <f t="shared" si="5"/>
        <v>9.25</v>
      </c>
      <c r="T68" s="45">
        <f t="shared" si="6"/>
        <v>484.28</v>
      </c>
      <c r="U68" s="46">
        <v>13</v>
      </c>
      <c r="V68" s="47">
        <v>31478.199999999997</v>
      </c>
      <c r="W68" s="48">
        <f aca="true" t="shared" si="21" ref="W68:W70">V68</f>
        <v>31478.2</v>
      </c>
      <c r="X68" s="48">
        <f t="shared" si="10"/>
        <v>22034.74</v>
      </c>
      <c r="Y68" s="48">
        <f t="shared" si="9"/>
        <v>24238.214</v>
      </c>
    </row>
    <row r="69" spans="1:25" ht="15.75" customHeight="1">
      <c r="A69" s="35">
        <v>66</v>
      </c>
      <c r="B69" s="36" t="s">
        <v>87</v>
      </c>
      <c r="C69" s="37">
        <v>0.01</v>
      </c>
      <c r="D69" s="37">
        <v>0.01</v>
      </c>
      <c r="E69" s="37">
        <v>0.01</v>
      </c>
      <c r="F69" s="37">
        <v>0.01</v>
      </c>
      <c r="G69" s="38">
        <v>0.01</v>
      </c>
      <c r="H69" s="25">
        <v>506</v>
      </c>
      <c r="I69" s="39">
        <f t="shared" si="0"/>
        <v>5.06</v>
      </c>
      <c r="J69" s="25">
        <v>986</v>
      </c>
      <c r="K69" s="40">
        <f t="shared" si="1"/>
        <v>9.86</v>
      </c>
      <c r="L69" s="41">
        <v>4164</v>
      </c>
      <c r="M69" s="42">
        <f t="shared" si="2"/>
        <v>41.64</v>
      </c>
      <c r="N69" s="41">
        <v>2883</v>
      </c>
      <c r="O69" s="42">
        <f t="shared" si="3"/>
        <v>28.83</v>
      </c>
      <c r="P69" s="43">
        <v>1260</v>
      </c>
      <c r="Q69" s="44">
        <f t="shared" si="4"/>
        <v>12.6</v>
      </c>
      <c r="R69" s="41">
        <v>185</v>
      </c>
      <c r="S69" s="42">
        <f t="shared" si="5"/>
        <v>1.85</v>
      </c>
      <c r="T69" s="45">
        <f t="shared" si="6"/>
        <v>99.84</v>
      </c>
      <c r="U69" s="46">
        <v>8</v>
      </c>
      <c r="V69" s="47">
        <v>3993.5999999999995</v>
      </c>
      <c r="W69" s="48">
        <f t="shared" si="21"/>
        <v>3993.6</v>
      </c>
      <c r="X69" s="48">
        <f t="shared" si="10"/>
        <v>2795.52</v>
      </c>
      <c r="Y69" s="48">
        <f t="shared" si="9"/>
        <v>3075.072</v>
      </c>
    </row>
    <row r="70" spans="1:25" ht="15.75" customHeight="1">
      <c r="A70" s="35">
        <v>67</v>
      </c>
      <c r="B70" s="36" t="s">
        <v>88</v>
      </c>
      <c r="C70" s="37">
        <v>0.1</v>
      </c>
      <c r="D70" s="37">
        <v>0.1</v>
      </c>
      <c r="E70" s="37">
        <v>0.2</v>
      </c>
      <c r="F70" s="37">
        <v>0.2</v>
      </c>
      <c r="G70" s="38">
        <v>0.2</v>
      </c>
      <c r="H70" s="25">
        <v>506</v>
      </c>
      <c r="I70" s="39">
        <f t="shared" si="0"/>
        <v>50.6</v>
      </c>
      <c r="J70" s="25">
        <v>986</v>
      </c>
      <c r="K70" s="40">
        <f t="shared" si="1"/>
        <v>98.6</v>
      </c>
      <c r="L70" s="41">
        <v>4164</v>
      </c>
      <c r="M70" s="42">
        <f t="shared" si="2"/>
        <v>832.8</v>
      </c>
      <c r="N70" s="41">
        <v>2883</v>
      </c>
      <c r="O70" s="42">
        <f t="shared" si="3"/>
        <v>576.6</v>
      </c>
      <c r="P70" s="43">
        <v>1260</v>
      </c>
      <c r="Q70" s="44">
        <f t="shared" si="4"/>
        <v>252</v>
      </c>
      <c r="R70" s="41">
        <v>185</v>
      </c>
      <c r="S70" s="42">
        <f t="shared" si="5"/>
        <v>37</v>
      </c>
      <c r="T70" s="45">
        <f t="shared" si="6"/>
        <v>1847.6</v>
      </c>
      <c r="U70" s="46">
        <v>3</v>
      </c>
      <c r="V70" s="47">
        <v>27714</v>
      </c>
      <c r="W70" s="48">
        <f t="shared" si="21"/>
        <v>27714</v>
      </c>
      <c r="X70" s="48">
        <f t="shared" si="10"/>
        <v>19399.8</v>
      </c>
      <c r="Y70" s="48">
        <f t="shared" si="9"/>
        <v>21339.78</v>
      </c>
    </row>
    <row r="71" spans="1:25" ht="15.75" customHeight="1">
      <c r="A71" s="35">
        <v>68</v>
      </c>
      <c r="B71" s="36" t="s">
        <v>89</v>
      </c>
      <c r="C71" s="37">
        <v>0.05</v>
      </c>
      <c r="D71" s="37">
        <v>0.05</v>
      </c>
      <c r="E71" s="37">
        <v>0.05</v>
      </c>
      <c r="F71" s="37">
        <v>0.05</v>
      </c>
      <c r="G71" s="38">
        <v>0.05</v>
      </c>
      <c r="H71" s="25">
        <v>506</v>
      </c>
      <c r="I71" s="39">
        <f t="shared" si="0"/>
        <v>25.3</v>
      </c>
      <c r="J71" s="25">
        <v>986</v>
      </c>
      <c r="K71" s="40">
        <f t="shared" si="1"/>
        <v>49.3</v>
      </c>
      <c r="L71" s="41">
        <v>4164</v>
      </c>
      <c r="M71" s="42">
        <f t="shared" si="2"/>
        <v>208.2</v>
      </c>
      <c r="N71" s="41">
        <v>2883</v>
      </c>
      <c r="O71" s="42">
        <f t="shared" si="3"/>
        <v>144.15</v>
      </c>
      <c r="P71" s="43">
        <v>1260</v>
      </c>
      <c r="Q71" s="44">
        <f t="shared" si="4"/>
        <v>63</v>
      </c>
      <c r="R71" s="41">
        <v>185</v>
      </c>
      <c r="S71" s="42">
        <f t="shared" si="5"/>
        <v>9.25</v>
      </c>
      <c r="T71" s="45">
        <f t="shared" si="6"/>
        <v>499.2</v>
      </c>
      <c r="U71" s="46">
        <v>2</v>
      </c>
      <c r="V71" s="47">
        <v>4992</v>
      </c>
      <c r="W71" s="48">
        <f aca="true" t="shared" si="22" ref="W71:W72">V71/0.5</f>
        <v>9984</v>
      </c>
      <c r="X71" s="48">
        <f t="shared" si="10"/>
        <v>6988.8</v>
      </c>
      <c r="Y71" s="48">
        <f t="shared" si="9"/>
        <v>7687.68</v>
      </c>
    </row>
    <row r="72" spans="1:25" ht="15.75" customHeight="1">
      <c r="A72" s="35">
        <v>69</v>
      </c>
      <c r="B72" s="50" t="s">
        <v>90</v>
      </c>
      <c r="C72" s="37">
        <v>0</v>
      </c>
      <c r="D72" s="37">
        <v>0.02</v>
      </c>
      <c r="E72" s="37">
        <v>0.02</v>
      </c>
      <c r="F72" s="37">
        <v>0.02</v>
      </c>
      <c r="G72" s="37">
        <v>0.02</v>
      </c>
      <c r="H72" s="25">
        <v>506</v>
      </c>
      <c r="I72" s="39">
        <f t="shared" si="0"/>
        <v>0</v>
      </c>
      <c r="J72" s="25">
        <v>986</v>
      </c>
      <c r="K72" s="40">
        <f t="shared" si="1"/>
        <v>19.72</v>
      </c>
      <c r="L72" s="41">
        <v>4164</v>
      </c>
      <c r="M72" s="42">
        <f t="shared" si="2"/>
        <v>83.28</v>
      </c>
      <c r="N72" s="41">
        <v>2883</v>
      </c>
      <c r="O72" s="42">
        <f t="shared" si="3"/>
        <v>57.66</v>
      </c>
      <c r="P72" s="43">
        <v>1260</v>
      </c>
      <c r="Q72" s="44">
        <f t="shared" si="4"/>
        <v>25.2</v>
      </c>
      <c r="R72" s="41">
        <v>185</v>
      </c>
      <c r="S72" s="42">
        <f t="shared" si="5"/>
        <v>3.7</v>
      </c>
      <c r="T72" s="45">
        <f t="shared" si="6"/>
        <v>189.56</v>
      </c>
      <c r="U72" s="46">
        <v>6</v>
      </c>
      <c r="V72" s="47">
        <v>5686.799999999999</v>
      </c>
      <c r="W72" s="48">
        <f t="shared" si="22"/>
        <v>11373.6</v>
      </c>
      <c r="X72" s="48">
        <f t="shared" si="10"/>
        <v>7961.52</v>
      </c>
      <c r="Y72" s="48">
        <f t="shared" si="9"/>
        <v>8757.672</v>
      </c>
    </row>
    <row r="73" spans="1:25" ht="15.75" customHeight="1">
      <c r="A73" s="35">
        <v>70</v>
      </c>
      <c r="B73" s="50" t="s">
        <v>91</v>
      </c>
      <c r="C73" s="37">
        <v>0.01</v>
      </c>
      <c r="D73" s="37">
        <v>0.01</v>
      </c>
      <c r="E73" s="37">
        <v>0.01</v>
      </c>
      <c r="F73" s="37">
        <v>0.01</v>
      </c>
      <c r="G73" s="38">
        <v>0.01</v>
      </c>
      <c r="H73" s="25">
        <v>506</v>
      </c>
      <c r="I73" s="39">
        <f t="shared" si="0"/>
        <v>5.06</v>
      </c>
      <c r="J73" s="25">
        <v>986</v>
      </c>
      <c r="K73" s="40">
        <f t="shared" si="1"/>
        <v>9.86</v>
      </c>
      <c r="L73" s="41">
        <v>4164</v>
      </c>
      <c r="M73" s="42">
        <f t="shared" si="2"/>
        <v>41.64</v>
      </c>
      <c r="N73" s="41">
        <v>2883</v>
      </c>
      <c r="O73" s="42">
        <f t="shared" si="3"/>
        <v>28.83</v>
      </c>
      <c r="P73" s="43">
        <v>1260</v>
      </c>
      <c r="Q73" s="44">
        <f t="shared" si="4"/>
        <v>12.6</v>
      </c>
      <c r="R73" s="41">
        <v>185</v>
      </c>
      <c r="S73" s="42">
        <f t="shared" si="5"/>
        <v>1.85</v>
      </c>
      <c r="T73" s="45">
        <f t="shared" si="6"/>
        <v>99.84</v>
      </c>
      <c r="U73" s="46">
        <v>5</v>
      </c>
      <c r="V73" s="47">
        <v>2495.9999999999995</v>
      </c>
      <c r="W73" s="48">
        <f>V73</f>
        <v>2496</v>
      </c>
      <c r="X73" s="48">
        <f t="shared" si="10"/>
        <v>1747.2</v>
      </c>
      <c r="Y73" s="48">
        <f t="shared" si="9"/>
        <v>1921.92</v>
      </c>
    </row>
    <row r="74" spans="1:25" ht="15.75" customHeight="1">
      <c r="A74" s="35">
        <v>71</v>
      </c>
      <c r="B74" s="36" t="s">
        <v>92</v>
      </c>
      <c r="C74" s="37">
        <v>0.006</v>
      </c>
      <c r="D74" s="37">
        <v>0.006</v>
      </c>
      <c r="E74" s="37">
        <v>0.008</v>
      </c>
      <c r="F74" s="37">
        <v>0.008</v>
      </c>
      <c r="G74" s="38">
        <v>0.008</v>
      </c>
      <c r="H74" s="25">
        <v>506</v>
      </c>
      <c r="I74" s="39">
        <f t="shared" si="0"/>
        <v>3.036</v>
      </c>
      <c r="J74" s="25">
        <v>986</v>
      </c>
      <c r="K74" s="40">
        <f t="shared" si="1"/>
        <v>5.916</v>
      </c>
      <c r="L74" s="41">
        <v>4164</v>
      </c>
      <c r="M74" s="42">
        <f t="shared" si="2"/>
        <v>33.312</v>
      </c>
      <c r="N74" s="41">
        <v>2883</v>
      </c>
      <c r="O74" s="42">
        <f t="shared" si="3"/>
        <v>23.064</v>
      </c>
      <c r="P74" s="43">
        <v>1260</v>
      </c>
      <c r="Q74" s="44">
        <f t="shared" si="4"/>
        <v>10.08</v>
      </c>
      <c r="R74" s="41">
        <v>185</v>
      </c>
      <c r="S74" s="42">
        <f t="shared" si="5"/>
        <v>1.48</v>
      </c>
      <c r="T74" s="45">
        <f t="shared" si="6"/>
        <v>76.888</v>
      </c>
      <c r="U74" s="46">
        <v>40</v>
      </c>
      <c r="V74" s="47">
        <v>15377.600000000002</v>
      </c>
      <c r="W74" s="48">
        <f>V74/0.9</f>
        <v>17086.22222</v>
      </c>
      <c r="X74" s="48">
        <f t="shared" si="10"/>
        <v>11960.35556</v>
      </c>
      <c r="Y74" s="48">
        <f t="shared" si="9"/>
        <v>13156.39111</v>
      </c>
    </row>
    <row r="75" spans="1:25" ht="15.75" customHeight="1">
      <c r="A75" s="35">
        <v>72</v>
      </c>
      <c r="B75" s="36" t="s">
        <v>93</v>
      </c>
      <c r="C75" s="37">
        <v>0.07</v>
      </c>
      <c r="D75" s="37">
        <v>0.07</v>
      </c>
      <c r="E75" s="37">
        <v>0.07</v>
      </c>
      <c r="F75" s="37">
        <v>0.07</v>
      </c>
      <c r="G75" s="38">
        <v>0.07</v>
      </c>
      <c r="H75" s="25">
        <v>506</v>
      </c>
      <c r="I75" s="39">
        <f t="shared" si="0"/>
        <v>35.42</v>
      </c>
      <c r="J75" s="25">
        <v>986</v>
      </c>
      <c r="K75" s="40">
        <f t="shared" si="1"/>
        <v>69.02</v>
      </c>
      <c r="L75" s="41">
        <v>4164</v>
      </c>
      <c r="M75" s="42">
        <f t="shared" si="2"/>
        <v>291.48</v>
      </c>
      <c r="N75" s="41">
        <v>2883</v>
      </c>
      <c r="O75" s="42">
        <f t="shared" si="3"/>
        <v>201.81</v>
      </c>
      <c r="P75" s="43">
        <v>1260</v>
      </c>
      <c r="Q75" s="44">
        <f t="shared" si="4"/>
        <v>88.2</v>
      </c>
      <c r="R75" s="41">
        <v>185</v>
      </c>
      <c r="S75" s="42">
        <f t="shared" si="5"/>
        <v>12.95</v>
      </c>
      <c r="T75" s="45">
        <f t="shared" si="6"/>
        <v>698.88</v>
      </c>
      <c r="U75" s="46">
        <v>4</v>
      </c>
      <c r="V75" s="47">
        <v>13977.600000000002</v>
      </c>
      <c r="W75" s="48">
        <f>V75/0.6</f>
        <v>23296</v>
      </c>
      <c r="X75" s="48">
        <f t="shared" si="10"/>
        <v>16307.2</v>
      </c>
      <c r="Y75" s="48">
        <f t="shared" si="9"/>
        <v>17937.92</v>
      </c>
    </row>
    <row r="76" spans="1:25" ht="15.75" customHeight="1">
      <c r="A76" s="35">
        <v>73</v>
      </c>
      <c r="B76" s="36" t="s">
        <v>94</v>
      </c>
      <c r="C76" s="37">
        <v>0.05</v>
      </c>
      <c r="D76" s="37">
        <v>0.05</v>
      </c>
      <c r="E76" s="37">
        <v>0.05</v>
      </c>
      <c r="F76" s="37">
        <v>0.05</v>
      </c>
      <c r="G76" s="38">
        <v>0.05</v>
      </c>
      <c r="H76" s="25">
        <v>506</v>
      </c>
      <c r="I76" s="39">
        <f t="shared" si="0"/>
        <v>25.3</v>
      </c>
      <c r="J76" s="25">
        <v>986</v>
      </c>
      <c r="K76" s="40">
        <f t="shared" si="1"/>
        <v>49.3</v>
      </c>
      <c r="L76" s="41">
        <v>4164</v>
      </c>
      <c r="M76" s="42">
        <f t="shared" si="2"/>
        <v>208.2</v>
      </c>
      <c r="N76" s="41">
        <v>2883</v>
      </c>
      <c r="O76" s="42">
        <f t="shared" si="3"/>
        <v>144.15</v>
      </c>
      <c r="P76" s="43">
        <v>1260</v>
      </c>
      <c r="Q76" s="44">
        <f t="shared" si="4"/>
        <v>63</v>
      </c>
      <c r="R76" s="41">
        <v>185</v>
      </c>
      <c r="S76" s="42">
        <f t="shared" si="5"/>
        <v>9.25</v>
      </c>
      <c r="T76" s="45">
        <f t="shared" si="6"/>
        <v>499.2</v>
      </c>
      <c r="U76" s="46">
        <v>5</v>
      </c>
      <c r="V76" s="47">
        <v>12480</v>
      </c>
      <c r="W76" s="48">
        <f>V76/0.5</f>
        <v>24960</v>
      </c>
      <c r="X76" s="48">
        <f t="shared" si="10"/>
        <v>17472</v>
      </c>
      <c r="Y76" s="48">
        <f t="shared" si="9"/>
        <v>19219.2</v>
      </c>
    </row>
    <row r="77" spans="1:25" ht="15.75" customHeight="1">
      <c r="A77" s="35">
        <v>74</v>
      </c>
      <c r="B77" s="36" t="s">
        <v>95</v>
      </c>
      <c r="C77" s="37">
        <v>0.003</v>
      </c>
      <c r="D77" s="37">
        <v>0.003</v>
      </c>
      <c r="E77" s="37">
        <v>0.003</v>
      </c>
      <c r="F77" s="37">
        <v>0.003</v>
      </c>
      <c r="G77" s="38">
        <v>0.003</v>
      </c>
      <c r="H77" s="25">
        <v>506</v>
      </c>
      <c r="I77" s="39">
        <f t="shared" si="0"/>
        <v>1.518</v>
      </c>
      <c r="J77" s="25">
        <v>986</v>
      </c>
      <c r="K77" s="40">
        <f t="shared" si="1"/>
        <v>2.958</v>
      </c>
      <c r="L77" s="41">
        <v>4164</v>
      </c>
      <c r="M77" s="42">
        <f t="shared" si="2"/>
        <v>12.492</v>
      </c>
      <c r="N77" s="41">
        <v>2883</v>
      </c>
      <c r="O77" s="42">
        <f t="shared" si="3"/>
        <v>8.649</v>
      </c>
      <c r="P77" s="43">
        <v>1260</v>
      </c>
      <c r="Q77" s="44">
        <f t="shared" si="4"/>
        <v>3.78</v>
      </c>
      <c r="R77" s="41">
        <v>185</v>
      </c>
      <c r="S77" s="42">
        <f t="shared" si="5"/>
        <v>0.555</v>
      </c>
      <c r="T77" s="45">
        <f t="shared" si="6"/>
        <v>29.952</v>
      </c>
      <c r="U77" s="46">
        <v>15</v>
      </c>
      <c r="V77" s="47">
        <v>2246.4</v>
      </c>
      <c r="W77" s="48">
        <f aca="true" t="shared" si="23" ref="W77:W82">V77</f>
        <v>2246.4</v>
      </c>
      <c r="X77" s="48">
        <f t="shared" si="10"/>
        <v>1572.48</v>
      </c>
      <c r="Y77" s="48">
        <f t="shared" si="9"/>
        <v>1729.728</v>
      </c>
    </row>
    <row r="78" spans="1:25" ht="15.75" customHeight="1">
      <c r="A78" s="35">
        <v>75</v>
      </c>
      <c r="B78" s="36" t="s">
        <v>96</v>
      </c>
      <c r="C78" s="37">
        <v>0.5</v>
      </c>
      <c r="D78" s="37">
        <v>0.5</v>
      </c>
      <c r="E78" s="37">
        <v>0.1</v>
      </c>
      <c r="F78" s="37">
        <v>0.1</v>
      </c>
      <c r="G78" s="38">
        <v>0.1</v>
      </c>
      <c r="H78" s="25">
        <v>506</v>
      </c>
      <c r="I78" s="39">
        <f t="shared" si="0"/>
        <v>253</v>
      </c>
      <c r="J78" s="25">
        <v>986</v>
      </c>
      <c r="K78" s="40">
        <f t="shared" si="1"/>
        <v>493</v>
      </c>
      <c r="L78" s="41">
        <v>4164</v>
      </c>
      <c r="M78" s="42">
        <f t="shared" si="2"/>
        <v>416.4</v>
      </c>
      <c r="N78" s="41">
        <v>2883</v>
      </c>
      <c r="O78" s="42">
        <f t="shared" si="3"/>
        <v>288.3</v>
      </c>
      <c r="P78" s="43">
        <v>1260</v>
      </c>
      <c r="Q78" s="44">
        <f t="shared" si="4"/>
        <v>126</v>
      </c>
      <c r="R78" s="41">
        <v>185</v>
      </c>
      <c r="S78" s="42">
        <f t="shared" si="5"/>
        <v>18.5</v>
      </c>
      <c r="T78" s="45">
        <f t="shared" si="6"/>
        <v>1595.2</v>
      </c>
      <c r="U78" s="46">
        <v>5</v>
      </c>
      <c r="V78" s="47">
        <v>39880</v>
      </c>
      <c r="W78" s="48">
        <f t="shared" si="23"/>
        <v>39880</v>
      </c>
      <c r="X78" s="48">
        <f t="shared" si="10"/>
        <v>27916</v>
      </c>
      <c r="Y78" s="48">
        <f t="shared" si="9"/>
        <v>30707.6</v>
      </c>
    </row>
    <row r="79" spans="1:25" ht="15.75" customHeight="1">
      <c r="A79" s="35">
        <v>76</v>
      </c>
      <c r="B79" s="36" t="s">
        <v>97</v>
      </c>
      <c r="C79" s="37">
        <v>0.03</v>
      </c>
      <c r="D79" s="37">
        <v>0.03</v>
      </c>
      <c r="E79" s="37">
        <v>0.03</v>
      </c>
      <c r="F79" s="37">
        <v>0.03</v>
      </c>
      <c r="G79" s="38">
        <v>0.03</v>
      </c>
      <c r="H79" s="25">
        <v>506</v>
      </c>
      <c r="I79" s="39">
        <f t="shared" si="0"/>
        <v>15.18</v>
      </c>
      <c r="J79" s="25">
        <v>986</v>
      </c>
      <c r="K79" s="40">
        <f t="shared" si="1"/>
        <v>29.58</v>
      </c>
      <c r="L79" s="41">
        <v>4164</v>
      </c>
      <c r="M79" s="42">
        <f t="shared" si="2"/>
        <v>124.92</v>
      </c>
      <c r="N79" s="41">
        <v>2883</v>
      </c>
      <c r="O79" s="42">
        <f t="shared" si="3"/>
        <v>86.49</v>
      </c>
      <c r="P79" s="43">
        <v>1260</v>
      </c>
      <c r="Q79" s="44">
        <f t="shared" si="4"/>
        <v>37.8</v>
      </c>
      <c r="R79" s="41">
        <v>185</v>
      </c>
      <c r="S79" s="42">
        <f t="shared" si="5"/>
        <v>5.55</v>
      </c>
      <c r="T79" s="45">
        <f t="shared" si="6"/>
        <v>299.52</v>
      </c>
      <c r="U79" s="46">
        <v>3</v>
      </c>
      <c r="V79" s="47">
        <v>4492.800000000001</v>
      </c>
      <c r="W79" s="48">
        <f t="shared" si="23"/>
        <v>4492.8</v>
      </c>
      <c r="X79" s="48">
        <f t="shared" si="10"/>
        <v>3144.96</v>
      </c>
      <c r="Y79" s="48">
        <f t="shared" si="9"/>
        <v>3459.456</v>
      </c>
    </row>
    <row r="80" spans="1:25" ht="15.75" customHeight="1">
      <c r="A80" s="35">
        <v>77</v>
      </c>
      <c r="B80" s="36" t="s">
        <v>98</v>
      </c>
      <c r="C80" s="37">
        <v>0.02</v>
      </c>
      <c r="D80" s="37">
        <v>0.04</v>
      </c>
      <c r="E80" s="37">
        <v>0.04</v>
      </c>
      <c r="F80" s="37">
        <v>0.04</v>
      </c>
      <c r="G80" s="38">
        <v>0.04</v>
      </c>
      <c r="H80" s="25">
        <v>506</v>
      </c>
      <c r="I80" s="39">
        <f t="shared" si="0"/>
        <v>10.12</v>
      </c>
      <c r="J80" s="25">
        <v>986</v>
      </c>
      <c r="K80" s="40">
        <f t="shared" si="1"/>
        <v>39.44</v>
      </c>
      <c r="L80" s="41">
        <v>4164</v>
      </c>
      <c r="M80" s="42">
        <f t="shared" si="2"/>
        <v>166.56</v>
      </c>
      <c r="N80" s="41">
        <v>2883</v>
      </c>
      <c r="O80" s="42">
        <f t="shared" si="3"/>
        <v>115.32</v>
      </c>
      <c r="P80" s="43">
        <v>1260</v>
      </c>
      <c r="Q80" s="44">
        <f t="shared" si="4"/>
        <v>50.4</v>
      </c>
      <c r="R80" s="41">
        <v>185</v>
      </c>
      <c r="S80" s="42">
        <f t="shared" si="5"/>
        <v>7.4</v>
      </c>
      <c r="T80" s="45">
        <f t="shared" si="6"/>
        <v>389.24</v>
      </c>
      <c r="U80" s="46">
        <v>3</v>
      </c>
      <c r="V80" s="47">
        <v>5838.5999999999985</v>
      </c>
      <c r="W80" s="48">
        <f t="shared" si="23"/>
        <v>5838.6</v>
      </c>
      <c r="X80" s="48">
        <f t="shared" si="10"/>
        <v>4087.02</v>
      </c>
      <c r="Y80" s="48">
        <f t="shared" si="9"/>
        <v>4495.722</v>
      </c>
    </row>
    <row r="81" spans="1:25" ht="15.75" customHeight="1">
      <c r="A81" s="35">
        <v>78</v>
      </c>
      <c r="B81" s="36" t="s">
        <v>99</v>
      </c>
      <c r="C81" s="37">
        <v>0.02</v>
      </c>
      <c r="D81" s="37">
        <v>0.02</v>
      </c>
      <c r="E81" s="37">
        <v>0.04</v>
      </c>
      <c r="F81" s="37">
        <v>0.04</v>
      </c>
      <c r="G81" s="38">
        <v>0.04</v>
      </c>
      <c r="H81" s="25">
        <v>506</v>
      </c>
      <c r="I81" s="39">
        <f t="shared" si="0"/>
        <v>10.12</v>
      </c>
      <c r="J81" s="25">
        <v>986</v>
      </c>
      <c r="K81" s="40">
        <f t="shared" si="1"/>
        <v>19.72</v>
      </c>
      <c r="L81" s="41">
        <v>4164</v>
      </c>
      <c r="M81" s="42">
        <f t="shared" si="2"/>
        <v>166.56</v>
      </c>
      <c r="N81" s="41">
        <v>2883</v>
      </c>
      <c r="O81" s="42">
        <f t="shared" si="3"/>
        <v>115.32</v>
      </c>
      <c r="P81" s="43">
        <v>1260</v>
      </c>
      <c r="Q81" s="44">
        <f t="shared" si="4"/>
        <v>50.4</v>
      </c>
      <c r="R81" s="41">
        <v>185</v>
      </c>
      <c r="S81" s="42">
        <f t="shared" si="5"/>
        <v>7.4</v>
      </c>
      <c r="T81" s="45">
        <f t="shared" si="6"/>
        <v>369.52</v>
      </c>
      <c r="U81" s="46">
        <v>4</v>
      </c>
      <c r="V81" s="47">
        <v>7390.4</v>
      </c>
      <c r="W81" s="48">
        <f t="shared" si="23"/>
        <v>7390.4</v>
      </c>
      <c r="X81" s="48">
        <f t="shared" si="10"/>
        <v>5173.28</v>
      </c>
      <c r="Y81" s="48">
        <f t="shared" si="9"/>
        <v>5690.608</v>
      </c>
    </row>
    <row r="82" spans="1:25" ht="15.75" customHeight="1">
      <c r="A82" s="35">
        <v>79</v>
      </c>
      <c r="B82" s="52" t="s">
        <v>100</v>
      </c>
      <c r="C82" s="53">
        <v>0.001</v>
      </c>
      <c r="D82" s="53">
        <v>0.001</v>
      </c>
      <c r="E82" s="53">
        <v>0.001</v>
      </c>
      <c r="F82" s="53">
        <v>0.002</v>
      </c>
      <c r="G82" s="38">
        <v>0.002</v>
      </c>
      <c r="H82" s="25">
        <v>506</v>
      </c>
      <c r="I82" s="39">
        <f t="shared" si="0"/>
        <v>0.506</v>
      </c>
      <c r="J82" s="25">
        <v>986</v>
      </c>
      <c r="K82" s="40">
        <f t="shared" si="1"/>
        <v>0.986</v>
      </c>
      <c r="L82" s="41">
        <v>4164</v>
      </c>
      <c r="M82" s="42">
        <f t="shared" si="2"/>
        <v>4.164</v>
      </c>
      <c r="N82" s="41">
        <v>2883</v>
      </c>
      <c r="O82" s="42">
        <f t="shared" si="3"/>
        <v>5.766</v>
      </c>
      <c r="P82" s="43">
        <v>1260</v>
      </c>
      <c r="Q82" s="44">
        <f t="shared" si="4"/>
        <v>2.52</v>
      </c>
      <c r="R82" s="41">
        <v>185</v>
      </c>
      <c r="S82" s="42">
        <f t="shared" si="5"/>
        <v>0.37</v>
      </c>
      <c r="T82" s="45">
        <f t="shared" si="6"/>
        <v>14.312</v>
      </c>
      <c r="U82" s="46">
        <v>40</v>
      </c>
      <c r="V82" s="47">
        <v>2862.4</v>
      </c>
      <c r="W82" s="48">
        <f t="shared" si="23"/>
        <v>2862.4</v>
      </c>
      <c r="X82" s="48">
        <f t="shared" si="10"/>
        <v>2003.68</v>
      </c>
      <c r="Y82" s="48">
        <f t="shared" si="9"/>
        <v>2204.048</v>
      </c>
    </row>
    <row r="83" spans="1:25" ht="15.75" customHeight="1">
      <c r="A83" s="35">
        <v>80</v>
      </c>
      <c r="B83" s="36" t="s">
        <v>101</v>
      </c>
      <c r="C83" s="37">
        <v>0.001</v>
      </c>
      <c r="D83" s="37">
        <v>0.001</v>
      </c>
      <c r="E83" s="37">
        <v>0.001</v>
      </c>
      <c r="F83" s="37">
        <v>0.001</v>
      </c>
      <c r="G83" s="38">
        <v>0.001</v>
      </c>
      <c r="H83" s="25">
        <v>506</v>
      </c>
      <c r="I83" s="39">
        <f t="shared" si="0"/>
        <v>0.506</v>
      </c>
      <c r="J83" s="25">
        <v>986</v>
      </c>
      <c r="K83" s="40">
        <f t="shared" si="1"/>
        <v>0.986</v>
      </c>
      <c r="L83" s="41">
        <v>4164</v>
      </c>
      <c r="M83" s="42">
        <f t="shared" si="2"/>
        <v>4.164</v>
      </c>
      <c r="N83" s="41">
        <v>2883</v>
      </c>
      <c r="O83" s="42">
        <f t="shared" si="3"/>
        <v>2.883</v>
      </c>
      <c r="P83" s="43">
        <v>1260</v>
      </c>
      <c r="Q83" s="44">
        <f t="shared" si="4"/>
        <v>1.26</v>
      </c>
      <c r="R83" s="41">
        <v>185</v>
      </c>
      <c r="S83" s="42">
        <f t="shared" si="5"/>
        <v>0.185</v>
      </c>
      <c r="T83" s="45">
        <f t="shared" si="6"/>
        <v>9.984</v>
      </c>
      <c r="U83" s="47">
        <v>40</v>
      </c>
      <c r="V83" s="47">
        <v>1996.8000000000002</v>
      </c>
      <c r="W83" s="48">
        <f>V83/0.1</f>
        <v>19968</v>
      </c>
      <c r="X83" s="48">
        <f t="shared" si="10"/>
        <v>13977.6</v>
      </c>
      <c r="Y83" s="48">
        <f t="shared" si="9"/>
        <v>15375.36</v>
      </c>
    </row>
    <row r="84" spans="1:25" ht="15.75" customHeight="1">
      <c r="A84" s="35">
        <v>81</v>
      </c>
      <c r="B84" s="50" t="s">
        <v>102</v>
      </c>
      <c r="C84" s="37">
        <v>0</v>
      </c>
      <c r="D84" s="37">
        <v>0.03</v>
      </c>
      <c r="E84" s="37">
        <v>0.03</v>
      </c>
      <c r="F84" s="37">
        <v>0.03</v>
      </c>
      <c r="G84" s="37">
        <v>0.03</v>
      </c>
      <c r="H84" s="25">
        <v>506</v>
      </c>
      <c r="I84" s="51">
        <f t="shared" si="0"/>
        <v>0</v>
      </c>
      <c r="J84" s="25">
        <v>986</v>
      </c>
      <c r="K84" s="42">
        <f t="shared" si="1"/>
        <v>29.58</v>
      </c>
      <c r="L84" s="41">
        <v>4164</v>
      </c>
      <c r="M84" s="42">
        <f t="shared" si="2"/>
        <v>124.92</v>
      </c>
      <c r="N84" s="41">
        <v>2883</v>
      </c>
      <c r="O84" s="42">
        <f t="shared" si="3"/>
        <v>86.49</v>
      </c>
      <c r="P84" s="43">
        <v>1260</v>
      </c>
      <c r="Q84" s="44">
        <f t="shared" si="4"/>
        <v>37.8</v>
      </c>
      <c r="R84" s="41">
        <v>185</v>
      </c>
      <c r="S84" s="42">
        <f t="shared" si="5"/>
        <v>5.55</v>
      </c>
      <c r="T84" s="45">
        <f t="shared" si="6"/>
        <v>284.34</v>
      </c>
      <c r="U84" s="47">
        <v>5</v>
      </c>
      <c r="V84" s="47">
        <v>7108.500000000002</v>
      </c>
      <c r="W84" s="48">
        <f aca="true" t="shared" si="24" ref="W84:W87">V84</f>
        <v>7108.5</v>
      </c>
      <c r="X84" s="48">
        <f t="shared" si="10"/>
        <v>4975.95</v>
      </c>
      <c r="Y84" s="48">
        <f t="shared" si="9"/>
        <v>5473.545</v>
      </c>
    </row>
    <row r="85" spans="1:25" ht="15.75" customHeight="1">
      <c r="A85" s="35">
        <v>82</v>
      </c>
      <c r="B85" s="50" t="s">
        <v>103</v>
      </c>
      <c r="C85" s="37">
        <v>0</v>
      </c>
      <c r="D85" s="37">
        <v>0.03</v>
      </c>
      <c r="E85" s="37">
        <v>0.03</v>
      </c>
      <c r="F85" s="37">
        <v>0.03</v>
      </c>
      <c r="G85" s="37">
        <v>0.03</v>
      </c>
      <c r="H85" s="25">
        <v>506</v>
      </c>
      <c r="I85" s="51">
        <f t="shared" si="0"/>
        <v>0</v>
      </c>
      <c r="J85" s="25">
        <v>986</v>
      </c>
      <c r="K85" s="42">
        <f t="shared" si="1"/>
        <v>29.58</v>
      </c>
      <c r="L85" s="41">
        <v>4164</v>
      </c>
      <c r="M85" s="42">
        <f t="shared" si="2"/>
        <v>124.92</v>
      </c>
      <c r="N85" s="41">
        <v>2883</v>
      </c>
      <c r="O85" s="42">
        <f t="shared" si="3"/>
        <v>86.49</v>
      </c>
      <c r="P85" s="43">
        <v>1260</v>
      </c>
      <c r="Q85" s="44">
        <f t="shared" si="4"/>
        <v>37.8</v>
      </c>
      <c r="R85" s="41">
        <v>185</v>
      </c>
      <c r="S85" s="42">
        <f t="shared" si="5"/>
        <v>5.55</v>
      </c>
      <c r="T85" s="45">
        <f t="shared" si="6"/>
        <v>284.34</v>
      </c>
      <c r="U85" s="47">
        <v>5</v>
      </c>
      <c r="V85" s="47">
        <v>7108.500000000002</v>
      </c>
      <c r="W85" s="48">
        <f t="shared" si="24"/>
        <v>7108.5</v>
      </c>
      <c r="X85" s="48">
        <f t="shared" si="10"/>
        <v>4975.95</v>
      </c>
      <c r="Y85" s="48">
        <f t="shared" si="9"/>
        <v>5473.545</v>
      </c>
    </row>
    <row r="86" spans="1:25" ht="15.75" customHeight="1">
      <c r="A86" s="35">
        <v>83</v>
      </c>
      <c r="B86" s="50" t="s">
        <v>104</v>
      </c>
      <c r="C86" s="37">
        <v>0</v>
      </c>
      <c r="D86" s="37">
        <v>0.03</v>
      </c>
      <c r="E86" s="37">
        <v>0.03</v>
      </c>
      <c r="F86" s="37">
        <v>0.03</v>
      </c>
      <c r="G86" s="37">
        <v>0.03</v>
      </c>
      <c r="H86" s="25">
        <v>506</v>
      </c>
      <c r="I86" s="51">
        <f t="shared" si="0"/>
        <v>0</v>
      </c>
      <c r="J86" s="25">
        <v>986</v>
      </c>
      <c r="K86" s="42">
        <f t="shared" si="1"/>
        <v>29.58</v>
      </c>
      <c r="L86" s="41">
        <v>4164</v>
      </c>
      <c r="M86" s="42">
        <f t="shared" si="2"/>
        <v>124.92</v>
      </c>
      <c r="N86" s="41">
        <v>2883</v>
      </c>
      <c r="O86" s="42">
        <f t="shared" si="3"/>
        <v>86.49</v>
      </c>
      <c r="P86" s="43">
        <v>1260</v>
      </c>
      <c r="Q86" s="44">
        <f t="shared" si="4"/>
        <v>37.8</v>
      </c>
      <c r="R86" s="41">
        <v>185</v>
      </c>
      <c r="S86" s="42">
        <f t="shared" si="5"/>
        <v>5.55</v>
      </c>
      <c r="T86" s="45">
        <f t="shared" si="6"/>
        <v>284.34</v>
      </c>
      <c r="U86" s="47">
        <v>5</v>
      </c>
      <c r="V86" s="47">
        <v>7108.500000000002</v>
      </c>
      <c r="W86" s="48">
        <f t="shared" si="24"/>
        <v>7108.5</v>
      </c>
      <c r="X86" s="48">
        <f t="shared" si="10"/>
        <v>4975.95</v>
      </c>
      <c r="Y86" s="48">
        <f t="shared" si="9"/>
        <v>5473.545</v>
      </c>
    </row>
    <row r="87" spans="1:25" ht="15.75" customHeight="1">
      <c r="A87" s="35">
        <v>84</v>
      </c>
      <c r="B87" s="50" t="s">
        <v>105</v>
      </c>
      <c r="C87" s="37">
        <v>0</v>
      </c>
      <c r="D87" s="37">
        <v>0.03</v>
      </c>
      <c r="E87" s="37">
        <v>0.03</v>
      </c>
      <c r="F87" s="37">
        <v>0.03</v>
      </c>
      <c r="G87" s="37">
        <v>0.03</v>
      </c>
      <c r="H87" s="25">
        <v>506</v>
      </c>
      <c r="I87" s="51">
        <f t="shared" si="0"/>
        <v>0</v>
      </c>
      <c r="J87" s="25">
        <v>986</v>
      </c>
      <c r="K87" s="42">
        <f t="shared" si="1"/>
        <v>29.58</v>
      </c>
      <c r="L87" s="41">
        <v>4164</v>
      </c>
      <c r="M87" s="42">
        <f t="shared" si="2"/>
        <v>124.92</v>
      </c>
      <c r="N87" s="41">
        <v>2883</v>
      </c>
      <c r="O87" s="42">
        <f t="shared" si="3"/>
        <v>86.49</v>
      </c>
      <c r="P87" s="43">
        <v>1260</v>
      </c>
      <c r="Q87" s="44">
        <f t="shared" si="4"/>
        <v>37.8</v>
      </c>
      <c r="R87" s="41">
        <v>185</v>
      </c>
      <c r="S87" s="42">
        <f t="shared" si="5"/>
        <v>5.55</v>
      </c>
      <c r="T87" s="45">
        <f t="shared" si="6"/>
        <v>284.34</v>
      </c>
      <c r="U87" s="47">
        <v>5</v>
      </c>
      <c r="V87" s="47">
        <v>7108.500000000002</v>
      </c>
      <c r="W87" s="48">
        <f t="shared" si="24"/>
        <v>7108.5</v>
      </c>
      <c r="X87" s="48">
        <f t="shared" si="10"/>
        <v>4975.95</v>
      </c>
      <c r="Y87" s="48">
        <f t="shared" si="9"/>
        <v>5473.545</v>
      </c>
    </row>
    <row r="88" spans="1:25" ht="15.75" customHeight="1">
      <c r="A88" s="35">
        <v>85</v>
      </c>
      <c r="B88" s="36" t="s">
        <v>106</v>
      </c>
      <c r="C88" s="37">
        <v>0.12</v>
      </c>
      <c r="D88" s="37">
        <v>0.12</v>
      </c>
      <c r="E88" s="37">
        <v>0</v>
      </c>
      <c r="F88" s="37">
        <v>0</v>
      </c>
      <c r="G88" s="38">
        <v>0</v>
      </c>
      <c r="H88" s="25">
        <v>506</v>
      </c>
      <c r="I88" s="39">
        <f t="shared" si="0"/>
        <v>60.72</v>
      </c>
      <c r="J88" s="25">
        <v>986</v>
      </c>
      <c r="K88" s="40">
        <f t="shared" si="1"/>
        <v>118.32</v>
      </c>
      <c r="L88" s="41">
        <v>4164</v>
      </c>
      <c r="M88" s="42">
        <v>0</v>
      </c>
      <c r="N88" s="41">
        <v>2883</v>
      </c>
      <c r="O88" s="42">
        <f t="shared" si="3"/>
        <v>0</v>
      </c>
      <c r="P88" s="43">
        <v>1260</v>
      </c>
      <c r="Q88" s="44">
        <f t="shared" si="4"/>
        <v>0</v>
      </c>
      <c r="R88" s="41">
        <v>185</v>
      </c>
      <c r="S88" s="42">
        <f t="shared" si="5"/>
        <v>0</v>
      </c>
      <c r="T88" s="45">
        <f t="shared" si="6"/>
        <v>179.04</v>
      </c>
      <c r="U88" s="47">
        <v>5</v>
      </c>
      <c r="V88" s="47">
        <v>4476</v>
      </c>
      <c r="W88" s="48">
        <f>V88/1.5</f>
        <v>2984</v>
      </c>
      <c r="X88" s="48">
        <f t="shared" si="10"/>
        <v>2088.8</v>
      </c>
      <c r="Y88" s="48">
        <f t="shared" si="9"/>
        <v>2297.68</v>
      </c>
    </row>
    <row r="89" spans="1:25" ht="15.75" customHeight="1">
      <c r="A89" s="35">
        <v>86</v>
      </c>
      <c r="B89" s="36" t="s">
        <v>107</v>
      </c>
      <c r="C89" s="38">
        <v>0.05</v>
      </c>
      <c r="D89" s="38">
        <v>0.05</v>
      </c>
      <c r="E89" s="38">
        <v>0.1</v>
      </c>
      <c r="F89" s="38">
        <v>0.1</v>
      </c>
      <c r="G89" s="38">
        <v>0.1</v>
      </c>
      <c r="H89" s="25">
        <v>506</v>
      </c>
      <c r="I89" s="39">
        <f t="shared" si="0"/>
        <v>25.3</v>
      </c>
      <c r="J89" s="25">
        <v>986</v>
      </c>
      <c r="K89" s="40">
        <f t="shared" si="1"/>
        <v>49.3</v>
      </c>
      <c r="L89" s="41">
        <v>4164</v>
      </c>
      <c r="M89" s="42">
        <f aca="true" t="shared" si="25" ref="M89:M92">L89*E89</f>
        <v>416.4</v>
      </c>
      <c r="N89" s="41">
        <v>2883</v>
      </c>
      <c r="O89" s="42">
        <f t="shared" si="3"/>
        <v>288.3</v>
      </c>
      <c r="P89" s="43">
        <v>1260</v>
      </c>
      <c r="Q89" s="44">
        <f t="shared" si="4"/>
        <v>126</v>
      </c>
      <c r="R89" s="41">
        <v>185</v>
      </c>
      <c r="S89" s="42">
        <f t="shared" si="5"/>
        <v>18.5</v>
      </c>
      <c r="T89" s="45">
        <f t="shared" si="6"/>
        <v>923.8</v>
      </c>
      <c r="U89" s="47">
        <v>12</v>
      </c>
      <c r="V89" s="47">
        <v>55428</v>
      </c>
      <c r="W89" s="48">
        <f>V89</f>
        <v>55428</v>
      </c>
      <c r="X89" s="48">
        <f t="shared" si="10"/>
        <v>38799.6</v>
      </c>
      <c r="Y89" s="48">
        <f t="shared" si="9"/>
        <v>42679.56</v>
      </c>
    </row>
    <row r="90" spans="1:25" ht="15.75" customHeight="1">
      <c r="A90" s="35">
        <v>87</v>
      </c>
      <c r="B90" s="36" t="s">
        <v>108</v>
      </c>
      <c r="C90" s="38">
        <v>0.03</v>
      </c>
      <c r="D90" s="38">
        <v>0.03</v>
      </c>
      <c r="E90" s="38">
        <v>0.03</v>
      </c>
      <c r="F90" s="38">
        <v>0.03</v>
      </c>
      <c r="G90" s="38">
        <v>0.03</v>
      </c>
      <c r="H90" s="25">
        <v>506</v>
      </c>
      <c r="I90" s="39">
        <f t="shared" si="0"/>
        <v>15.18</v>
      </c>
      <c r="J90" s="25">
        <v>986</v>
      </c>
      <c r="K90" s="40">
        <f t="shared" si="1"/>
        <v>29.58</v>
      </c>
      <c r="L90" s="41">
        <v>4164</v>
      </c>
      <c r="M90" s="42">
        <f t="shared" si="25"/>
        <v>124.92</v>
      </c>
      <c r="N90" s="41">
        <v>2883</v>
      </c>
      <c r="O90" s="42">
        <f t="shared" si="3"/>
        <v>86.49</v>
      </c>
      <c r="P90" s="43">
        <v>1260</v>
      </c>
      <c r="Q90" s="44">
        <f t="shared" si="4"/>
        <v>37.8</v>
      </c>
      <c r="R90" s="41">
        <v>185</v>
      </c>
      <c r="S90" s="42">
        <f t="shared" si="5"/>
        <v>5.55</v>
      </c>
      <c r="T90" s="45">
        <f t="shared" si="6"/>
        <v>299.52</v>
      </c>
      <c r="U90" s="47">
        <v>2</v>
      </c>
      <c r="V90" s="47">
        <v>2995.2000000000003</v>
      </c>
      <c r="W90" s="48">
        <f>V90/0.5</f>
        <v>5990.4</v>
      </c>
      <c r="X90" s="48">
        <f t="shared" si="10"/>
        <v>4193.28</v>
      </c>
      <c r="Y90" s="48">
        <f t="shared" si="9"/>
        <v>4612.608</v>
      </c>
    </row>
    <row r="91" spans="1:25" ht="15.75" customHeight="1">
      <c r="A91" s="35">
        <v>88</v>
      </c>
      <c r="B91" s="36" t="s">
        <v>109</v>
      </c>
      <c r="C91" s="38">
        <v>0.05</v>
      </c>
      <c r="D91" s="38">
        <v>0.05</v>
      </c>
      <c r="E91" s="38">
        <v>0.05</v>
      </c>
      <c r="F91" s="38">
        <v>0.05</v>
      </c>
      <c r="G91" s="38">
        <v>0.05</v>
      </c>
      <c r="H91" s="25">
        <v>506</v>
      </c>
      <c r="I91" s="39">
        <f t="shared" si="0"/>
        <v>25.3</v>
      </c>
      <c r="J91" s="25">
        <v>986</v>
      </c>
      <c r="K91" s="40">
        <f t="shared" si="1"/>
        <v>49.3</v>
      </c>
      <c r="L91" s="41">
        <v>4164</v>
      </c>
      <c r="M91" s="42">
        <f t="shared" si="25"/>
        <v>208.2</v>
      </c>
      <c r="N91" s="41">
        <v>2883</v>
      </c>
      <c r="O91" s="42">
        <f t="shared" si="3"/>
        <v>144.15</v>
      </c>
      <c r="P91" s="43">
        <v>1260</v>
      </c>
      <c r="Q91" s="44">
        <f t="shared" si="4"/>
        <v>63</v>
      </c>
      <c r="R91" s="41">
        <v>185</v>
      </c>
      <c r="S91" s="42">
        <f t="shared" si="5"/>
        <v>9.25</v>
      </c>
      <c r="T91" s="45">
        <f t="shared" si="6"/>
        <v>499.2</v>
      </c>
      <c r="U91" s="47">
        <v>15</v>
      </c>
      <c r="V91" s="47">
        <v>37440.00000000001</v>
      </c>
      <c r="W91" s="48">
        <f>V91</f>
        <v>37440</v>
      </c>
      <c r="X91" s="48">
        <f t="shared" si="10"/>
        <v>26208</v>
      </c>
      <c r="Y91" s="48">
        <f t="shared" si="9"/>
        <v>28828.8</v>
      </c>
    </row>
    <row r="92" spans="1:25" ht="15.75" customHeight="1">
      <c r="A92" s="35">
        <v>89</v>
      </c>
      <c r="B92" s="50" t="s">
        <v>110</v>
      </c>
      <c r="C92" s="38">
        <v>0.024</v>
      </c>
      <c r="D92" s="38">
        <v>0.024</v>
      </c>
      <c r="E92" s="38">
        <v>0.024</v>
      </c>
      <c r="F92" s="38">
        <v>0.024</v>
      </c>
      <c r="G92" s="38">
        <v>0.024</v>
      </c>
      <c r="H92" s="25">
        <v>506</v>
      </c>
      <c r="I92" s="39">
        <f t="shared" si="0"/>
        <v>12.144</v>
      </c>
      <c r="J92" s="25">
        <v>986</v>
      </c>
      <c r="K92" s="40">
        <f t="shared" si="1"/>
        <v>23.664</v>
      </c>
      <c r="L92" s="41">
        <v>4164</v>
      </c>
      <c r="M92" s="42">
        <f t="shared" si="25"/>
        <v>99.936</v>
      </c>
      <c r="N92" s="41">
        <v>2883</v>
      </c>
      <c r="O92" s="42">
        <f t="shared" si="3"/>
        <v>69.192</v>
      </c>
      <c r="P92" s="43">
        <v>1260</v>
      </c>
      <c r="Q92" s="44">
        <f t="shared" si="4"/>
        <v>30.24</v>
      </c>
      <c r="R92" s="41">
        <v>185</v>
      </c>
      <c r="S92" s="42">
        <f t="shared" si="5"/>
        <v>4.44</v>
      </c>
      <c r="T92" s="45">
        <f t="shared" si="6"/>
        <v>239.616</v>
      </c>
      <c r="U92" s="47">
        <v>2</v>
      </c>
      <c r="V92" s="47">
        <v>2396.1600000000003</v>
      </c>
      <c r="W92" s="48">
        <f>V92/0.5</f>
        <v>4792.32</v>
      </c>
      <c r="X92" s="48">
        <f t="shared" si="10"/>
        <v>3354.624</v>
      </c>
      <c r="Y92" s="48">
        <f t="shared" si="9"/>
        <v>3690.0864</v>
      </c>
    </row>
    <row r="93" spans="1:25" ht="15.75" customHeight="1">
      <c r="A93" s="35">
        <v>90</v>
      </c>
      <c r="B93" s="50" t="s">
        <v>111</v>
      </c>
      <c r="C93" s="38">
        <v>0.05</v>
      </c>
      <c r="D93" s="38">
        <v>0.05</v>
      </c>
      <c r="E93" s="38">
        <v>0</v>
      </c>
      <c r="F93" s="38">
        <v>0</v>
      </c>
      <c r="G93" s="38">
        <v>0</v>
      </c>
      <c r="H93" s="25">
        <v>506</v>
      </c>
      <c r="I93" s="39">
        <f t="shared" si="0"/>
        <v>25.3</v>
      </c>
      <c r="J93" s="25">
        <v>986</v>
      </c>
      <c r="K93" s="40">
        <f t="shared" si="1"/>
        <v>49.3</v>
      </c>
      <c r="L93" s="41">
        <v>4164</v>
      </c>
      <c r="M93" s="42">
        <v>0</v>
      </c>
      <c r="N93" s="41">
        <v>2883</v>
      </c>
      <c r="O93" s="42">
        <v>0</v>
      </c>
      <c r="P93" s="43">
        <v>1260</v>
      </c>
      <c r="Q93" s="44">
        <v>0</v>
      </c>
      <c r="R93" s="41">
        <v>185</v>
      </c>
      <c r="S93" s="42">
        <v>0</v>
      </c>
      <c r="T93" s="45">
        <f t="shared" si="6"/>
        <v>74.6</v>
      </c>
      <c r="U93" s="47">
        <v>8</v>
      </c>
      <c r="V93" s="47">
        <f>T93*U93*8</f>
        <v>4774.4</v>
      </c>
      <c r="W93" s="47">
        <v>4774.400000000001</v>
      </c>
      <c r="X93" s="48">
        <f t="shared" si="10"/>
        <v>3342.08</v>
      </c>
      <c r="Y93" s="48">
        <f t="shared" si="9"/>
        <v>3676.288</v>
      </c>
    </row>
    <row r="94" spans="1:25" ht="15.75" customHeight="1">
      <c r="A94" s="35">
        <v>91</v>
      </c>
      <c r="B94" s="36" t="s">
        <v>112</v>
      </c>
      <c r="C94" s="38">
        <v>0.03</v>
      </c>
      <c r="D94" s="38">
        <v>0.03</v>
      </c>
      <c r="E94" s="38">
        <v>0.04</v>
      </c>
      <c r="F94" s="38">
        <v>0.05</v>
      </c>
      <c r="G94" s="38">
        <v>0.05</v>
      </c>
      <c r="H94" s="25">
        <v>506</v>
      </c>
      <c r="I94" s="39">
        <f t="shared" si="0"/>
        <v>15.18</v>
      </c>
      <c r="J94" s="25">
        <v>986</v>
      </c>
      <c r="K94" s="40">
        <f t="shared" si="1"/>
        <v>29.58</v>
      </c>
      <c r="L94" s="41">
        <v>4164</v>
      </c>
      <c r="M94" s="42">
        <f aca="true" t="shared" si="26" ref="M94:M95">L94*E94</f>
        <v>166.56</v>
      </c>
      <c r="N94" s="41">
        <v>2883</v>
      </c>
      <c r="O94" s="42">
        <f aca="true" t="shared" si="27" ref="O94:O95">N94*F94</f>
        <v>144.15</v>
      </c>
      <c r="P94" s="43">
        <v>1260</v>
      </c>
      <c r="Q94" s="44">
        <f aca="true" t="shared" si="28" ref="Q94:Q95">P94*G94</f>
        <v>63</v>
      </c>
      <c r="R94" s="41">
        <v>185</v>
      </c>
      <c r="S94" s="42">
        <f aca="true" t="shared" si="29" ref="S94:S95">R94*G94</f>
        <v>9.25</v>
      </c>
      <c r="T94" s="45">
        <f t="shared" si="6"/>
        <v>427.72</v>
      </c>
      <c r="U94" s="47">
        <v>2</v>
      </c>
      <c r="V94" s="47">
        <v>4277.200000000001</v>
      </c>
      <c r="W94" s="48">
        <f>V94</f>
        <v>4277.2</v>
      </c>
      <c r="X94" s="48">
        <f t="shared" si="10"/>
        <v>2994.04</v>
      </c>
      <c r="Y94" s="48">
        <f t="shared" si="9"/>
        <v>3293.444</v>
      </c>
    </row>
    <row r="95" spans="1:25" ht="15.75" customHeight="1">
      <c r="A95" s="54">
        <v>92</v>
      </c>
      <c r="B95" s="55" t="s">
        <v>113</v>
      </c>
      <c r="C95" s="56">
        <v>0.01</v>
      </c>
      <c r="D95" s="56">
        <v>0.01</v>
      </c>
      <c r="E95" s="56">
        <v>0.01</v>
      </c>
      <c r="F95" s="56">
        <v>0.01</v>
      </c>
      <c r="G95" s="56">
        <v>0.01</v>
      </c>
      <c r="H95" s="57">
        <v>506</v>
      </c>
      <c r="I95" s="58">
        <f t="shared" si="0"/>
        <v>5.06</v>
      </c>
      <c r="J95" s="57">
        <v>986</v>
      </c>
      <c r="K95" s="59">
        <f t="shared" si="1"/>
        <v>9.86</v>
      </c>
      <c r="L95" s="60">
        <v>4164</v>
      </c>
      <c r="M95" s="61">
        <f t="shared" si="26"/>
        <v>41.64</v>
      </c>
      <c r="N95" s="60">
        <v>2883</v>
      </c>
      <c r="O95" s="61">
        <f t="shared" si="27"/>
        <v>28.83</v>
      </c>
      <c r="P95" s="62">
        <v>1260</v>
      </c>
      <c r="Q95" s="63">
        <f t="shared" si="28"/>
        <v>12.6</v>
      </c>
      <c r="R95" s="60">
        <v>185</v>
      </c>
      <c r="S95" s="61">
        <f t="shared" si="29"/>
        <v>1.85</v>
      </c>
      <c r="T95" s="64">
        <f t="shared" si="6"/>
        <v>99.84</v>
      </c>
      <c r="U95" s="65">
        <v>14</v>
      </c>
      <c r="V95" s="65">
        <v>6988.799999999999</v>
      </c>
      <c r="W95" s="66">
        <f>V95/0.75</f>
        <v>9318.4</v>
      </c>
      <c r="X95" s="66">
        <f t="shared" si="10"/>
        <v>6522.88</v>
      </c>
      <c r="Y95" s="66">
        <f t="shared" si="9"/>
        <v>7175.168</v>
      </c>
    </row>
    <row r="96" ht="15.75" customHeight="1"/>
    <row r="97" ht="15.75" customHeight="1"/>
    <row r="98" ht="15.75" customHeight="1">
      <c r="B98" s="67" t="s">
        <v>114</v>
      </c>
    </row>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1">
    <mergeCell ref="V2:V3"/>
    <mergeCell ref="W2:W3"/>
    <mergeCell ref="X2:X3"/>
    <mergeCell ref="Y2:Y3"/>
    <mergeCell ref="B1:S1"/>
    <mergeCell ref="A2:A3"/>
    <mergeCell ref="B2:B3"/>
    <mergeCell ref="C2:G2"/>
    <mergeCell ref="H2:S2"/>
    <mergeCell ref="T2:T3"/>
    <mergeCell ref="U2:U3"/>
  </mergeCells>
  <printOptions/>
  <pageMargins left="0.31496062992125984" right="0.31496062992125984" top="0.7874015748031497" bottom="0.7874015748031497"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8:E106"/>
  <sheetViews>
    <sheetView workbookViewId="0" topLeftCell="A1"/>
  </sheetViews>
  <sheetFormatPr defaultColWidth="14.421875" defaultRowHeight="15" customHeight="1"/>
  <cols>
    <col min="1" max="1" width="8.7109375" style="0" customWidth="1"/>
    <col min="2" max="3" width="9.57421875" style="0" customWidth="1"/>
    <col min="4" max="4" width="8.7109375" style="0" customWidth="1"/>
    <col min="5" max="5" width="46.7109375" style="0" customWidth="1"/>
    <col min="6" max="26" width="8.7109375" style="0" customWidth="1"/>
  </cols>
  <sheetData>
    <row r="8" spans="1:5" ht="15">
      <c r="A8" s="68" t="s">
        <v>115</v>
      </c>
      <c r="B8" s="69"/>
      <c r="C8" s="69"/>
      <c r="D8" s="70"/>
      <c r="E8" s="70"/>
    </row>
    <row r="9" spans="1:5" ht="74.25" customHeight="1">
      <c r="A9" s="71" t="s">
        <v>116</v>
      </c>
      <c r="B9" s="71" t="s">
        <v>117</v>
      </c>
      <c r="C9" s="71" t="s">
        <v>118</v>
      </c>
      <c r="D9" s="71" t="s">
        <v>119</v>
      </c>
      <c r="E9" s="72" t="s">
        <v>120</v>
      </c>
    </row>
    <row r="10" spans="1:5" ht="15">
      <c r="A10" s="73" t="s">
        <v>121</v>
      </c>
      <c r="B10" s="74">
        <v>6024.9</v>
      </c>
      <c r="C10" s="74">
        <v>6627.389999999999</v>
      </c>
      <c r="D10" s="75" t="s">
        <v>122</v>
      </c>
      <c r="E10" s="76" t="s">
        <v>123</v>
      </c>
    </row>
    <row r="11" spans="1:5" ht="15">
      <c r="A11" s="73" t="s">
        <v>124</v>
      </c>
      <c r="B11" s="74">
        <v>5241.6</v>
      </c>
      <c r="C11" s="74">
        <v>5765.76</v>
      </c>
      <c r="D11" s="75" t="s">
        <v>122</v>
      </c>
      <c r="E11" s="76" t="s">
        <v>125</v>
      </c>
    </row>
    <row r="12" spans="1:5" ht="15">
      <c r="A12" s="73" t="s">
        <v>126</v>
      </c>
      <c r="B12" s="74">
        <v>3285.52</v>
      </c>
      <c r="C12" s="74">
        <v>3614.072</v>
      </c>
      <c r="D12" s="75" t="s">
        <v>122</v>
      </c>
      <c r="E12" s="76" t="s">
        <v>127</v>
      </c>
    </row>
    <row r="13" spans="1:5" ht="15">
      <c r="A13" s="73" t="s">
        <v>128</v>
      </c>
      <c r="B13" s="74">
        <v>7961.519999999999</v>
      </c>
      <c r="C13" s="74">
        <v>8757.671999999999</v>
      </c>
      <c r="D13" s="75" t="s">
        <v>122</v>
      </c>
      <c r="E13" s="76" t="s">
        <v>129</v>
      </c>
    </row>
    <row r="14" spans="1:5" ht="15">
      <c r="A14" s="73" t="s">
        <v>130</v>
      </c>
      <c r="B14" s="74">
        <v>1662.5</v>
      </c>
      <c r="C14" s="74">
        <v>1828.75</v>
      </c>
      <c r="D14" s="75" t="s">
        <v>131</v>
      </c>
      <c r="E14" s="76" t="s">
        <v>132</v>
      </c>
    </row>
    <row r="15" spans="1:5" ht="15">
      <c r="A15" s="73" t="s">
        <v>133</v>
      </c>
      <c r="B15" s="74">
        <v>3644.97</v>
      </c>
      <c r="C15" s="74">
        <v>4009.4669999999996</v>
      </c>
      <c r="D15" s="75" t="s">
        <v>122</v>
      </c>
      <c r="E15" s="76" t="s">
        <v>134</v>
      </c>
    </row>
    <row r="16" spans="1:5" ht="15">
      <c r="A16" s="73" t="s">
        <v>135</v>
      </c>
      <c r="B16" s="74">
        <v>7024.920000000001</v>
      </c>
      <c r="C16" s="74">
        <v>7727.412000000001</v>
      </c>
      <c r="D16" s="77" t="s">
        <v>122</v>
      </c>
      <c r="E16" s="78" t="s">
        <v>136</v>
      </c>
    </row>
    <row r="17" spans="1:5" ht="15">
      <c r="A17" s="73" t="s">
        <v>137</v>
      </c>
      <c r="B17" s="74">
        <v>2225.2860000000005</v>
      </c>
      <c r="C17" s="74">
        <v>2447.8146000000006</v>
      </c>
      <c r="D17" s="77" t="s">
        <v>122</v>
      </c>
      <c r="E17" s="78" t="s">
        <v>138</v>
      </c>
    </row>
    <row r="18" spans="1:5" ht="15">
      <c r="A18" s="73" t="s">
        <v>139</v>
      </c>
      <c r="B18" s="74">
        <v>4822.272000000001</v>
      </c>
      <c r="C18" s="74">
        <v>5304.499200000001</v>
      </c>
      <c r="D18" s="77" t="s">
        <v>122</v>
      </c>
      <c r="E18" s="76" t="s">
        <v>140</v>
      </c>
    </row>
    <row r="19" spans="1:5" ht="15">
      <c r="A19" s="73" t="s">
        <v>141</v>
      </c>
      <c r="B19" s="74">
        <v>8386.56</v>
      </c>
      <c r="C19" s="74">
        <v>9225.216</v>
      </c>
      <c r="D19" s="77" t="s">
        <v>131</v>
      </c>
      <c r="E19" s="76" t="s">
        <v>142</v>
      </c>
    </row>
    <row r="20" spans="1:5" ht="15">
      <c r="A20" s="73" t="s">
        <v>143</v>
      </c>
      <c r="B20" s="74">
        <v>43133.58</v>
      </c>
      <c r="C20" s="74">
        <v>47446.938</v>
      </c>
      <c r="D20" s="77" t="s">
        <v>122</v>
      </c>
      <c r="E20" s="78" t="s">
        <v>144</v>
      </c>
    </row>
    <row r="21" spans="1:5" ht="15.75" customHeight="1">
      <c r="A21" s="73" t="s">
        <v>145</v>
      </c>
      <c r="B21" s="74">
        <v>12579.839999999998</v>
      </c>
      <c r="C21" s="74">
        <v>13837.823999999999</v>
      </c>
      <c r="D21" s="79" t="s">
        <v>131</v>
      </c>
      <c r="E21" s="78" t="s">
        <v>146</v>
      </c>
    </row>
    <row r="22" spans="1:5" ht="15.75" customHeight="1">
      <c r="A22" s="73" t="s">
        <v>147</v>
      </c>
      <c r="B22" s="74">
        <v>6811.7</v>
      </c>
      <c r="C22" s="74">
        <v>7492.87</v>
      </c>
      <c r="D22" s="77" t="s">
        <v>131</v>
      </c>
      <c r="E22" s="78" t="s">
        <v>148</v>
      </c>
    </row>
    <row r="23" spans="1:5" ht="15.75" customHeight="1">
      <c r="A23" s="73" t="s">
        <v>149</v>
      </c>
      <c r="B23" s="74">
        <v>53821.6</v>
      </c>
      <c r="C23" s="74">
        <v>59203.759999999995</v>
      </c>
      <c r="D23" s="77" t="s">
        <v>122</v>
      </c>
      <c r="E23" s="76" t="s">
        <v>150</v>
      </c>
    </row>
    <row r="24" spans="1:5" ht="15.75" customHeight="1">
      <c r="A24" s="73" t="s">
        <v>151</v>
      </c>
      <c r="B24" s="74">
        <v>7408.800000000002</v>
      </c>
      <c r="C24" s="74">
        <v>8149.680000000002</v>
      </c>
      <c r="D24" s="77" t="s">
        <v>122</v>
      </c>
      <c r="E24" s="76" t="s">
        <v>152</v>
      </c>
    </row>
    <row r="25" spans="1:5" ht="15.75" customHeight="1">
      <c r="A25" s="73" t="s">
        <v>153</v>
      </c>
      <c r="B25" s="74">
        <v>12717.460000000003</v>
      </c>
      <c r="C25" s="74">
        <v>13989.206000000004</v>
      </c>
      <c r="D25" s="77" t="s">
        <v>122</v>
      </c>
      <c r="E25" s="76" t="s">
        <v>154</v>
      </c>
    </row>
    <row r="26" spans="1:5" ht="15.75" customHeight="1">
      <c r="A26" s="73" t="s">
        <v>155</v>
      </c>
      <c r="B26" s="74">
        <v>11558.4</v>
      </c>
      <c r="C26" s="74">
        <v>12714.24</v>
      </c>
      <c r="D26" s="77" t="s">
        <v>122</v>
      </c>
      <c r="E26" s="76" t="s">
        <v>156</v>
      </c>
    </row>
    <row r="27" spans="1:5" ht="15.75" customHeight="1">
      <c r="A27" s="73" t="s">
        <v>157</v>
      </c>
      <c r="B27" s="74">
        <v>26538.399999999994</v>
      </c>
      <c r="C27" s="74">
        <v>29192.239999999994</v>
      </c>
      <c r="D27" s="77" t="s">
        <v>131</v>
      </c>
      <c r="E27" s="76" t="s">
        <v>158</v>
      </c>
    </row>
    <row r="28" spans="1:5" ht="15.75" customHeight="1">
      <c r="A28" s="73" t="s">
        <v>159</v>
      </c>
      <c r="B28" s="74">
        <v>700</v>
      </c>
      <c r="C28" s="74">
        <v>770</v>
      </c>
      <c r="D28" s="77" t="s">
        <v>131</v>
      </c>
      <c r="E28" s="76" t="s">
        <v>160</v>
      </c>
    </row>
    <row r="29" spans="1:5" ht="15.75" customHeight="1">
      <c r="A29" s="73" t="s">
        <v>161</v>
      </c>
      <c r="B29" s="74">
        <v>27955.199999999997</v>
      </c>
      <c r="C29" s="74">
        <v>30750.719999999998</v>
      </c>
      <c r="D29" s="77" t="s">
        <v>131</v>
      </c>
      <c r="E29" s="76" t="s">
        <v>162</v>
      </c>
    </row>
    <row r="30" spans="1:5" ht="15.75" customHeight="1">
      <c r="A30" s="73" t="s">
        <v>163</v>
      </c>
      <c r="B30" s="74">
        <v>26538.399999999994</v>
      </c>
      <c r="C30" s="74">
        <v>29192.239999999994</v>
      </c>
      <c r="D30" s="77" t="s">
        <v>164</v>
      </c>
      <c r="E30" s="76" t="s">
        <v>165</v>
      </c>
    </row>
    <row r="31" spans="1:5" ht="110.25" customHeight="1">
      <c r="A31" s="73" t="s">
        <v>166</v>
      </c>
      <c r="B31" s="74">
        <v>1566.5999999999997</v>
      </c>
      <c r="C31" s="74">
        <v>1723.2599999999998</v>
      </c>
      <c r="D31" s="77" t="s">
        <v>131</v>
      </c>
      <c r="E31" s="76" t="s">
        <v>167</v>
      </c>
    </row>
    <row r="32" spans="1:5" ht="15.75" customHeight="1">
      <c r="A32" s="73" t="s">
        <v>168</v>
      </c>
      <c r="B32" s="74">
        <v>10615.359999999997</v>
      </c>
      <c r="C32" s="74">
        <v>11676.895999999997</v>
      </c>
      <c r="D32" s="77" t="s">
        <v>131</v>
      </c>
      <c r="E32" s="76" t="s">
        <v>169</v>
      </c>
    </row>
    <row r="33" spans="1:5" ht="15.75" customHeight="1">
      <c r="A33" s="73" t="s">
        <v>170</v>
      </c>
      <c r="B33" s="74">
        <v>527.7719999999999</v>
      </c>
      <c r="C33" s="74">
        <v>580.5491999999999</v>
      </c>
      <c r="D33" s="77" t="s">
        <v>171</v>
      </c>
      <c r="E33" s="76" t="s">
        <v>172</v>
      </c>
    </row>
    <row r="34" spans="1:5" ht="15.75" customHeight="1">
      <c r="A34" s="73" t="s">
        <v>173</v>
      </c>
      <c r="B34" s="74">
        <v>244.60799999999995</v>
      </c>
      <c r="C34" s="74">
        <v>269.06879999999995</v>
      </c>
      <c r="D34" s="77" t="s">
        <v>131</v>
      </c>
      <c r="E34" s="76" t="s">
        <v>174</v>
      </c>
    </row>
    <row r="35" spans="1:5" ht="15.75" customHeight="1">
      <c r="A35" s="73" t="s">
        <v>175</v>
      </c>
      <c r="B35" s="74">
        <v>37870.14000000001</v>
      </c>
      <c r="C35" s="74">
        <v>41657.15400000001</v>
      </c>
      <c r="D35" s="77" t="s">
        <v>122</v>
      </c>
      <c r="E35" s="76" t="s">
        <v>176</v>
      </c>
    </row>
    <row r="36" spans="1:5" ht="15.75" customHeight="1">
      <c r="A36" s="73" t="s">
        <v>177</v>
      </c>
      <c r="B36" s="74">
        <v>24099.18</v>
      </c>
      <c r="C36" s="74">
        <v>26509.098</v>
      </c>
      <c r="D36" s="77" t="s">
        <v>122</v>
      </c>
      <c r="E36" s="76" t="s">
        <v>178</v>
      </c>
    </row>
    <row r="37" spans="1:5" ht="15.75" customHeight="1">
      <c r="A37" s="73" t="s">
        <v>179</v>
      </c>
      <c r="B37" s="74">
        <v>6885.480000000001</v>
      </c>
      <c r="C37" s="74">
        <v>7574.028000000002</v>
      </c>
      <c r="D37" s="77" t="s">
        <v>122</v>
      </c>
      <c r="E37" s="76" t="s">
        <v>180</v>
      </c>
    </row>
    <row r="38" spans="1:5" ht="15.75" customHeight="1">
      <c r="A38" s="73" t="s">
        <v>181</v>
      </c>
      <c r="B38" s="74">
        <v>7968.8</v>
      </c>
      <c r="C38" s="74">
        <v>8765.68</v>
      </c>
      <c r="D38" s="77" t="s">
        <v>122</v>
      </c>
      <c r="E38" s="76" t="s">
        <v>182</v>
      </c>
    </row>
    <row r="39" spans="1:5" ht="15.75" customHeight="1">
      <c r="A39" s="73" t="s">
        <v>183</v>
      </c>
      <c r="B39" s="74">
        <v>2586.6400000000003</v>
      </c>
      <c r="C39" s="74">
        <v>2845.3040000000005</v>
      </c>
      <c r="D39" s="77" t="s">
        <v>184</v>
      </c>
      <c r="E39" s="76" t="s">
        <v>185</v>
      </c>
    </row>
    <row r="40" spans="1:5" ht="15.75" customHeight="1">
      <c r="A40" s="73" t="s">
        <v>186</v>
      </c>
      <c r="B40" s="74">
        <v>16427.6</v>
      </c>
      <c r="C40" s="74">
        <v>18070.359999999997</v>
      </c>
      <c r="D40" s="77" t="s">
        <v>122</v>
      </c>
      <c r="E40" s="76" t="s">
        <v>187</v>
      </c>
    </row>
    <row r="41" spans="1:5" ht="15.75" customHeight="1">
      <c r="A41" s="73" t="s">
        <v>188</v>
      </c>
      <c r="B41" s="74">
        <v>9699.9</v>
      </c>
      <c r="C41" s="74">
        <v>10669.89</v>
      </c>
      <c r="D41" s="77" t="s">
        <v>131</v>
      </c>
      <c r="E41" s="76" t="s">
        <v>189</v>
      </c>
    </row>
    <row r="42" spans="1:5" ht="15.75" customHeight="1">
      <c r="A42" s="73" t="s">
        <v>190</v>
      </c>
      <c r="B42" s="74">
        <v>9951.9</v>
      </c>
      <c r="C42" s="74">
        <v>10947.09</v>
      </c>
      <c r="D42" s="77" t="s">
        <v>171</v>
      </c>
      <c r="E42" s="76" t="s">
        <v>191</v>
      </c>
    </row>
    <row r="43" spans="1:5" ht="15.75" customHeight="1">
      <c r="A43" s="73" t="s">
        <v>192</v>
      </c>
      <c r="B43" s="74">
        <v>19399.800000000003</v>
      </c>
      <c r="C43" s="74">
        <v>21339.780000000002</v>
      </c>
      <c r="D43" s="77" t="s">
        <v>171</v>
      </c>
      <c r="E43" s="76" t="s">
        <v>193</v>
      </c>
    </row>
    <row r="44" spans="1:5" ht="15.75" customHeight="1">
      <c r="A44" s="73" t="s">
        <v>194</v>
      </c>
      <c r="B44" s="74">
        <v>13977.599999999999</v>
      </c>
      <c r="C44" s="74">
        <v>15375.359999999999</v>
      </c>
      <c r="D44" s="77" t="s">
        <v>131</v>
      </c>
      <c r="E44" s="76" t="s">
        <v>195</v>
      </c>
    </row>
    <row r="45" spans="1:5" ht="15.75" customHeight="1">
      <c r="A45" s="73" t="s">
        <v>196</v>
      </c>
      <c r="B45" s="74">
        <v>157.248</v>
      </c>
      <c r="C45" s="74">
        <v>172.97279999999998</v>
      </c>
      <c r="D45" s="77" t="s">
        <v>131</v>
      </c>
      <c r="E45" s="76" t="s">
        <v>197</v>
      </c>
    </row>
    <row r="46" spans="1:5" ht="15.75" customHeight="1">
      <c r="A46" s="73" t="s">
        <v>198</v>
      </c>
      <c r="B46" s="74">
        <v>1397.76</v>
      </c>
      <c r="C46" s="74">
        <v>1537.536</v>
      </c>
      <c r="D46" s="77" t="s">
        <v>131</v>
      </c>
      <c r="E46" s="76" t="s">
        <v>199</v>
      </c>
    </row>
    <row r="47" spans="1:5" ht="15.75" customHeight="1">
      <c r="A47" s="73" t="s">
        <v>200</v>
      </c>
      <c r="B47" s="74">
        <v>5779.2</v>
      </c>
      <c r="C47" s="74">
        <v>6357.12</v>
      </c>
      <c r="D47" s="77" t="s">
        <v>171</v>
      </c>
      <c r="E47" s="76" t="s">
        <v>201</v>
      </c>
    </row>
    <row r="48" spans="1:5" ht="15.75" customHeight="1">
      <c r="A48" s="73" t="s">
        <v>202</v>
      </c>
      <c r="B48" s="74">
        <v>6466.6</v>
      </c>
      <c r="C48" s="74">
        <v>7113.26</v>
      </c>
      <c r="D48" s="77" t="s">
        <v>171</v>
      </c>
      <c r="E48" s="76" t="s">
        <v>203</v>
      </c>
    </row>
    <row r="49" spans="1:5" ht="15.75" customHeight="1">
      <c r="A49" s="73" t="s">
        <v>204</v>
      </c>
      <c r="B49" s="74">
        <v>15268.647058823528</v>
      </c>
      <c r="C49" s="74">
        <v>16795.51176470588</v>
      </c>
      <c r="D49" s="77" t="s">
        <v>131</v>
      </c>
      <c r="E49" s="76" t="s">
        <v>205</v>
      </c>
    </row>
    <row r="50" spans="1:5" ht="15.75" customHeight="1">
      <c r="A50" s="73" t="s">
        <v>206</v>
      </c>
      <c r="B50" s="74">
        <v>6988.799999999999</v>
      </c>
      <c r="C50" s="74">
        <v>7687.679999999999</v>
      </c>
      <c r="D50" s="77" t="s">
        <v>171</v>
      </c>
      <c r="E50" s="76" t="s">
        <v>207</v>
      </c>
    </row>
    <row r="51" spans="1:5" ht="15.75" customHeight="1">
      <c r="A51" s="73" t="s">
        <v>208</v>
      </c>
      <c r="B51" s="74">
        <v>3144.9599999999996</v>
      </c>
      <c r="C51" s="74">
        <v>3459.4559999999997</v>
      </c>
      <c r="D51" s="77" t="s">
        <v>171</v>
      </c>
      <c r="E51" s="76" t="s">
        <v>209</v>
      </c>
    </row>
    <row r="52" spans="1:5" ht="15.75" customHeight="1">
      <c r="A52" s="73" t="s">
        <v>210</v>
      </c>
      <c r="B52" s="74">
        <v>47283.6</v>
      </c>
      <c r="C52" s="74">
        <v>52011.96</v>
      </c>
      <c r="D52" s="77" t="s">
        <v>171</v>
      </c>
      <c r="E52" s="76" t="s">
        <v>211</v>
      </c>
    </row>
    <row r="53" spans="1:5" ht="15.75" customHeight="1">
      <c r="A53" s="73" t="s">
        <v>212</v>
      </c>
      <c r="B53" s="74">
        <v>1257.984</v>
      </c>
      <c r="C53" s="74">
        <v>1383.7823999999998</v>
      </c>
      <c r="D53" s="77" t="s">
        <v>131</v>
      </c>
      <c r="E53" s="76" t="s">
        <v>213</v>
      </c>
    </row>
    <row r="54" spans="1:5" ht="15.75" customHeight="1">
      <c r="A54" s="73" t="s">
        <v>214</v>
      </c>
      <c r="B54" s="74">
        <v>9297.12</v>
      </c>
      <c r="C54" s="74">
        <v>10226.832</v>
      </c>
      <c r="D54" s="77" t="s">
        <v>171</v>
      </c>
      <c r="E54" s="76" t="s">
        <v>215</v>
      </c>
    </row>
    <row r="55" spans="1:5" ht="15.75" customHeight="1">
      <c r="A55" s="73" t="s">
        <v>216</v>
      </c>
      <c r="B55" s="74">
        <v>22368.640000000003</v>
      </c>
      <c r="C55" s="74">
        <v>24605.504000000004</v>
      </c>
      <c r="D55" s="77" t="s">
        <v>171</v>
      </c>
      <c r="E55" s="76" t="s">
        <v>217</v>
      </c>
    </row>
    <row r="56" spans="1:5" ht="15.75" customHeight="1">
      <c r="A56" s="73" t="s">
        <v>218</v>
      </c>
      <c r="B56" s="74">
        <v>36715.14000000001</v>
      </c>
      <c r="C56" s="74">
        <v>40386.65400000001</v>
      </c>
      <c r="D56" s="77" t="s">
        <v>171</v>
      </c>
      <c r="E56" s="76" t="s">
        <v>219</v>
      </c>
    </row>
    <row r="57" spans="1:5" ht="15.75" customHeight="1">
      <c r="A57" s="73" t="s">
        <v>220</v>
      </c>
      <c r="B57" s="74">
        <v>10013.22</v>
      </c>
      <c r="C57" s="74">
        <v>11014.542</v>
      </c>
      <c r="D57" s="77" t="s">
        <v>171</v>
      </c>
      <c r="E57" s="76" t="s">
        <v>221</v>
      </c>
    </row>
    <row r="58" spans="1:5" ht="15.75" customHeight="1">
      <c r="A58" s="73" t="s">
        <v>222</v>
      </c>
      <c r="B58" s="74">
        <v>4193.280000000001</v>
      </c>
      <c r="C58" s="74">
        <v>4612.608000000001</v>
      </c>
      <c r="D58" s="77" t="s">
        <v>122</v>
      </c>
      <c r="E58" s="76" t="s">
        <v>223</v>
      </c>
    </row>
    <row r="59" spans="1:5" ht="15.75" customHeight="1">
      <c r="A59" s="73" t="s">
        <v>224</v>
      </c>
      <c r="B59" s="74">
        <v>5108.775</v>
      </c>
      <c r="C59" s="74">
        <v>5619.652499999999</v>
      </c>
      <c r="D59" s="77" t="s">
        <v>171</v>
      </c>
      <c r="E59" s="76" t="s">
        <v>225</v>
      </c>
    </row>
    <row r="60" spans="1:5" ht="15.75" customHeight="1">
      <c r="A60" s="73" t="s">
        <v>226</v>
      </c>
      <c r="B60" s="74">
        <v>698.88</v>
      </c>
      <c r="C60" s="74">
        <v>768.768</v>
      </c>
      <c r="D60" s="77" t="s">
        <v>131</v>
      </c>
      <c r="E60" s="76" t="s">
        <v>227</v>
      </c>
    </row>
    <row r="61" spans="1:5" ht="15.75" customHeight="1">
      <c r="A61" s="73" t="s">
        <v>228</v>
      </c>
      <c r="B61" s="74">
        <v>6024.9</v>
      </c>
      <c r="C61" s="74">
        <v>6627.389999999999</v>
      </c>
      <c r="D61" s="77" t="s">
        <v>171</v>
      </c>
      <c r="E61" s="76" t="s">
        <v>229</v>
      </c>
    </row>
    <row r="62" spans="1:5" ht="218.25" customHeight="1">
      <c r="A62" s="73" t="s">
        <v>230</v>
      </c>
      <c r="B62" s="74">
        <v>12532.022222222222</v>
      </c>
      <c r="C62" s="74">
        <v>13785.224444444444</v>
      </c>
      <c r="D62" s="77" t="s">
        <v>131</v>
      </c>
      <c r="E62" s="76" t="s">
        <v>231</v>
      </c>
    </row>
    <row r="63" spans="1:5" ht="15.75" customHeight="1">
      <c r="A63" s="73" t="s">
        <v>232</v>
      </c>
      <c r="B63" s="74">
        <v>12532.022222222222</v>
      </c>
      <c r="C63" s="74">
        <v>13785.224444444444</v>
      </c>
      <c r="D63" s="77" t="s">
        <v>131</v>
      </c>
      <c r="E63" s="76" t="s">
        <v>233</v>
      </c>
    </row>
    <row r="64" spans="1:5" ht="15.75" customHeight="1">
      <c r="A64" s="73" t="s">
        <v>234</v>
      </c>
      <c r="B64" s="74">
        <v>1338.088888888889</v>
      </c>
      <c r="C64" s="74">
        <v>1471.897777777778</v>
      </c>
      <c r="D64" s="77" t="s">
        <v>131</v>
      </c>
      <c r="E64" s="76" t="s">
        <v>235</v>
      </c>
    </row>
    <row r="65" spans="1:5" ht="15.75" customHeight="1">
      <c r="A65" s="73" t="s">
        <v>236</v>
      </c>
      <c r="B65" s="74">
        <v>198.33333333333337</v>
      </c>
      <c r="C65" s="74">
        <v>218.1666666666667</v>
      </c>
      <c r="D65" s="77" t="s">
        <v>131</v>
      </c>
      <c r="E65" s="76" t="s">
        <v>237</v>
      </c>
    </row>
    <row r="66" spans="1:5" ht="15.75" customHeight="1">
      <c r="A66" s="73" t="s">
        <v>238</v>
      </c>
      <c r="B66" s="74">
        <v>27955.2</v>
      </c>
      <c r="C66" s="74">
        <v>30750.72</v>
      </c>
      <c r="D66" s="77" t="s">
        <v>171</v>
      </c>
      <c r="E66" s="76" t="s">
        <v>239</v>
      </c>
    </row>
    <row r="67" spans="1:5" ht="15.75" customHeight="1">
      <c r="A67" s="73" t="s">
        <v>240</v>
      </c>
      <c r="B67" s="74">
        <v>4200</v>
      </c>
      <c r="C67" s="74">
        <v>4620</v>
      </c>
      <c r="D67" s="77" t="s">
        <v>131</v>
      </c>
      <c r="E67" s="76" t="s">
        <v>241</v>
      </c>
    </row>
    <row r="68" spans="1:5" ht="15.75" customHeight="1">
      <c r="A68" s="73" t="s">
        <v>242</v>
      </c>
      <c r="B68" s="74">
        <v>101698.8</v>
      </c>
      <c r="C68" s="74">
        <v>111868.68000000001</v>
      </c>
      <c r="D68" s="77" t="s">
        <v>131</v>
      </c>
      <c r="E68" s="76" t="s">
        <v>243</v>
      </c>
    </row>
    <row r="69" spans="1:5" ht="15.75" customHeight="1">
      <c r="A69" s="73" t="s">
        <v>244</v>
      </c>
      <c r="B69" s="74">
        <v>4193.28</v>
      </c>
      <c r="C69" s="74">
        <v>4612.608</v>
      </c>
      <c r="D69" s="77" t="s">
        <v>171</v>
      </c>
      <c r="E69" s="76" t="s">
        <v>245</v>
      </c>
    </row>
    <row r="70" spans="1:5" ht="15.75" customHeight="1">
      <c r="A70" s="73" t="s">
        <v>246</v>
      </c>
      <c r="B70" s="74">
        <v>3494.4000000000005</v>
      </c>
      <c r="C70" s="74">
        <v>3843.8400000000006</v>
      </c>
      <c r="D70" s="77" t="s">
        <v>131</v>
      </c>
      <c r="E70" s="76" t="s">
        <v>247</v>
      </c>
    </row>
    <row r="71" spans="1:5" ht="15.75" customHeight="1">
      <c r="A71" s="73" t="s">
        <v>248</v>
      </c>
      <c r="B71" s="74">
        <v>37289.56</v>
      </c>
      <c r="C71" s="74">
        <v>41018.515999999996</v>
      </c>
      <c r="D71" s="77" t="s">
        <v>171</v>
      </c>
      <c r="E71" s="76" t="s">
        <v>249</v>
      </c>
    </row>
    <row r="72" spans="1:5" ht="15.75" customHeight="1">
      <c r="A72" s="73" t="s">
        <v>250</v>
      </c>
      <c r="B72" s="74">
        <v>240.66</v>
      </c>
      <c r="C72" s="74">
        <v>264.726</v>
      </c>
      <c r="D72" s="77" t="s">
        <v>131</v>
      </c>
      <c r="E72" s="76" t="s">
        <v>251</v>
      </c>
    </row>
    <row r="73" spans="1:5" ht="15.75" customHeight="1">
      <c r="A73" s="73" t="s">
        <v>252</v>
      </c>
      <c r="B73" s="74">
        <v>19979.400000000005</v>
      </c>
      <c r="C73" s="74">
        <v>21977.340000000004</v>
      </c>
      <c r="D73" s="77" t="s">
        <v>131</v>
      </c>
      <c r="E73" s="76" t="s">
        <v>253</v>
      </c>
    </row>
    <row r="74" spans="1:5" ht="15.75" customHeight="1">
      <c r="A74" s="73" t="s">
        <v>254</v>
      </c>
      <c r="B74" s="74">
        <v>22034.74</v>
      </c>
      <c r="C74" s="74">
        <v>24238.214</v>
      </c>
      <c r="D74" s="77" t="s">
        <v>171</v>
      </c>
      <c r="E74" s="76" t="s">
        <v>255</v>
      </c>
    </row>
    <row r="75" spans="1:5" ht="15.75" customHeight="1">
      <c r="A75" s="73" t="s">
        <v>256</v>
      </c>
      <c r="B75" s="74">
        <v>2795.5199999999995</v>
      </c>
      <c r="C75" s="74">
        <v>3075.0719999999997</v>
      </c>
      <c r="D75" s="77" t="s">
        <v>171</v>
      </c>
      <c r="E75" s="76" t="s">
        <v>257</v>
      </c>
    </row>
    <row r="76" spans="1:5" ht="15.75" customHeight="1">
      <c r="A76" s="73" t="s">
        <v>258</v>
      </c>
      <c r="B76" s="74">
        <v>19399.8</v>
      </c>
      <c r="C76" s="74">
        <v>21339.78</v>
      </c>
      <c r="D76" s="77" t="s">
        <v>171</v>
      </c>
      <c r="E76" s="76" t="s">
        <v>259</v>
      </c>
    </row>
    <row r="77" spans="1:5" ht="15.75" customHeight="1">
      <c r="A77" s="73" t="s">
        <v>260</v>
      </c>
      <c r="B77" s="74">
        <v>6988.8</v>
      </c>
      <c r="C77" s="74">
        <v>7687.68</v>
      </c>
      <c r="D77" s="77" t="s">
        <v>131</v>
      </c>
      <c r="E77" s="76" t="s">
        <v>261</v>
      </c>
    </row>
    <row r="78" spans="1:5" ht="15.75" customHeight="1">
      <c r="A78" s="73" t="s">
        <v>262</v>
      </c>
      <c r="B78" s="74">
        <v>7961.519999999999</v>
      </c>
      <c r="C78" s="74">
        <v>8757.671999999999</v>
      </c>
      <c r="D78" s="77" t="s">
        <v>131</v>
      </c>
      <c r="E78" s="76" t="s">
        <v>263</v>
      </c>
    </row>
    <row r="79" spans="1:5" ht="15.75" customHeight="1">
      <c r="A79" s="73" t="s">
        <v>264</v>
      </c>
      <c r="B79" s="74">
        <v>1747.1999999999998</v>
      </c>
      <c r="C79" s="74">
        <v>1921.9199999999998</v>
      </c>
      <c r="D79" s="77" t="s">
        <v>171</v>
      </c>
      <c r="E79" s="76" t="s">
        <v>265</v>
      </c>
    </row>
    <row r="80" spans="1:5" ht="15.75" customHeight="1">
      <c r="A80" s="73" t="s">
        <v>266</v>
      </c>
      <c r="B80" s="74">
        <v>11960.355555555556</v>
      </c>
      <c r="C80" s="74">
        <v>13156.391111111112</v>
      </c>
      <c r="D80" s="77" t="s">
        <v>131</v>
      </c>
      <c r="E80" s="76" t="s">
        <v>267</v>
      </c>
    </row>
    <row r="81" spans="1:5" ht="15.75" customHeight="1">
      <c r="A81" s="73" t="s">
        <v>268</v>
      </c>
      <c r="B81" s="74">
        <v>16307.200000000003</v>
      </c>
      <c r="C81" s="74">
        <v>17937.920000000002</v>
      </c>
      <c r="D81" s="77" t="s">
        <v>269</v>
      </c>
      <c r="E81" s="76" t="s">
        <v>270</v>
      </c>
    </row>
    <row r="82" spans="1:5" ht="15.75" customHeight="1">
      <c r="A82" s="73" t="s">
        <v>271</v>
      </c>
      <c r="B82" s="74">
        <v>17472</v>
      </c>
      <c r="C82" s="74">
        <v>19219.2</v>
      </c>
      <c r="D82" s="77" t="s">
        <v>131</v>
      </c>
      <c r="E82" s="76" t="s">
        <v>272</v>
      </c>
    </row>
    <row r="83" spans="1:5" ht="15.75" customHeight="1">
      <c r="A83" s="73" t="s">
        <v>273</v>
      </c>
      <c r="B83" s="74">
        <v>1572.48</v>
      </c>
      <c r="C83" s="74">
        <v>1729.728</v>
      </c>
      <c r="D83" s="77" t="s">
        <v>171</v>
      </c>
      <c r="E83" s="76" t="s">
        <v>274</v>
      </c>
    </row>
    <row r="84" spans="1:5" ht="15.75" customHeight="1">
      <c r="A84" s="73" t="s">
        <v>275</v>
      </c>
      <c r="B84" s="74">
        <v>27916</v>
      </c>
      <c r="C84" s="74">
        <v>30707.6</v>
      </c>
      <c r="D84" s="77" t="s">
        <v>171</v>
      </c>
      <c r="E84" s="76" t="s">
        <v>276</v>
      </c>
    </row>
    <row r="85" spans="1:5" ht="15.75" customHeight="1">
      <c r="A85" s="73" t="s">
        <v>277</v>
      </c>
      <c r="B85" s="74">
        <v>3144.9600000000005</v>
      </c>
      <c r="C85" s="74">
        <v>3459.4560000000006</v>
      </c>
      <c r="D85" s="77" t="s">
        <v>171</v>
      </c>
      <c r="E85" s="76" t="s">
        <v>278</v>
      </c>
    </row>
    <row r="86" spans="1:5" ht="15.75" customHeight="1">
      <c r="A86" s="73" t="s">
        <v>279</v>
      </c>
      <c r="B86" s="74">
        <v>4087.0199999999986</v>
      </c>
      <c r="C86" s="74">
        <v>4495.721999999999</v>
      </c>
      <c r="D86" s="77" t="s">
        <v>171</v>
      </c>
      <c r="E86" s="76" t="s">
        <v>280</v>
      </c>
    </row>
    <row r="87" spans="1:5" ht="15.75" customHeight="1">
      <c r="A87" s="73" t="s">
        <v>281</v>
      </c>
      <c r="B87" s="74">
        <v>5173.28</v>
      </c>
      <c r="C87" s="74">
        <v>5690.608</v>
      </c>
      <c r="D87" s="77" t="s">
        <v>171</v>
      </c>
      <c r="E87" s="76" t="s">
        <v>282</v>
      </c>
    </row>
    <row r="88" spans="1:5" ht="15.75" customHeight="1">
      <c r="A88" s="73" t="s">
        <v>283</v>
      </c>
      <c r="B88" s="74">
        <v>2003.68</v>
      </c>
      <c r="C88" s="74">
        <v>2204.0480000000002</v>
      </c>
      <c r="D88" s="77" t="s">
        <v>171</v>
      </c>
      <c r="E88" s="76" t="s">
        <v>284</v>
      </c>
    </row>
    <row r="89" spans="1:5" ht="15.75" customHeight="1">
      <c r="A89" s="73" t="s">
        <v>285</v>
      </c>
      <c r="B89" s="74">
        <v>13977.6</v>
      </c>
      <c r="C89" s="74">
        <v>15375.36</v>
      </c>
      <c r="D89" s="77" t="s">
        <v>131</v>
      </c>
      <c r="E89" s="76" t="s">
        <v>286</v>
      </c>
    </row>
    <row r="90" spans="1:5" ht="15.75" customHeight="1">
      <c r="A90" s="73" t="s">
        <v>287</v>
      </c>
      <c r="B90" s="74">
        <v>4975.950000000001</v>
      </c>
      <c r="C90" s="74">
        <v>5473.545000000001</v>
      </c>
      <c r="D90" s="77" t="s">
        <v>131</v>
      </c>
      <c r="E90" s="76" t="s">
        <v>288</v>
      </c>
    </row>
    <row r="91" spans="1:5" ht="15.75" customHeight="1">
      <c r="A91" s="73" t="s">
        <v>289</v>
      </c>
      <c r="B91" s="74">
        <v>4975.950000000001</v>
      </c>
      <c r="C91" s="74">
        <v>5473.545000000001</v>
      </c>
      <c r="D91" s="77" t="s">
        <v>131</v>
      </c>
      <c r="E91" s="76" t="s">
        <v>290</v>
      </c>
    </row>
    <row r="92" spans="1:5" ht="15.75" customHeight="1">
      <c r="A92" s="73" t="s">
        <v>291</v>
      </c>
      <c r="B92" s="74">
        <v>4975.950000000001</v>
      </c>
      <c r="C92" s="74">
        <v>5473.545000000001</v>
      </c>
      <c r="D92" s="77" t="s">
        <v>131</v>
      </c>
      <c r="E92" s="76" t="s">
        <v>292</v>
      </c>
    </row>
    <row r="93" spans="1:5" ht="15.75" customHeight="1">
      <c r="A93" s="73" t="s">
        <v>293</v>
      </c>
      <c r="B93" s="74">
        <v>4975.950000000001</v>
      </c>
      <c r="C93" s="74">
        <v>5473.545000000001</v>
      </c>
      <c r="D93" s="77" t="s">
        <v>131</v>
      </c>
      <c r="E93" s="76" t="s">
        <v>294</v>
      </c>
    </row>
    <row r="94" spans="1:5" ht="15.75" customHeight="1">
      <c r="A94" s="73" t="s">
        <v>295</v>
      </c>
      <c r="B94" s="74">
        <v>2088.8</v>
      </c>
      <c r="C94" s="74">
        <v>2297.6800000000003</v>
      </c>
      <c r="D94" s="77" t="s">
        <v>131</v>
      </c>
      <c r="E94" s="76" t="s">
        <v>296</v>
      </c>
    </row>
    <row r="95" spans="1:5" ht="15.75" customHeight="1">
      <c r="A95" s="73" t="s">
        <v>297</v>
      </c>
      <c r="B95" s="74">
        <v>38799.6</v>
      </c>
      <c r="C95" s="74">
        <v>42679.56</v>
      </c>
      <c r="D95" s="77" t="s">
        <v>171</v>
      </c>
      <c r="E95" s="76" t="s">
        <v>298</v>
      </c>
    </row>
    <row r="96" spans="1:5" ht="15.75" customHeight="1">
      <c r="A96" s="73" t="s">
        <v>299</v>
      </c>
      <c r="B96" s="74">
        <v>4193.280000000001</v>
      </c>
      <c r="C96" s="74">
        <v>4612.608000000001</v>
      </c>
      <c r="D96" s="77" t="s">
        <v>131</v>
      </c>
      <c r="E96" s="76" t="s">
        <v>300</v>
      </c>
    </row>
    <row r="97" spans="1:5" ht="15.75" customHeight="1">
      <c r="A97" s="73" t="s">
        <v>301</v>
      </c>
      <c r="B97" s="74">
        <v>26208.000000000004</v>
      </c>
      <c r="C97" s="74">
        <v>28828.800000000003</v>
      </c>
      <c r="D97" s="77" t="s">
        <v>171</v>
      </c>
      <c r="E97" s="76" t="s">
        <v>302</v>
      </c>
    </row>
    <row r="98" spans="1:5" ht="15.75" customHeight="1">
      <c r="A98" s="73" t="s">
        <v>303</v>
      </c>
      <c r="B98" s="74">
        <v>3354.6240000000003</v>
      </c>
      <c r="C98" s="74">
        <v>3690.0864</v>
      </c>
      <c r="D98" s="77" t="s">
        <v>131</v>
      </c>
      <c r="E98" s="76" t="s">
        <v>304</v>
      </c>
    </row>
    <row r="99" spans="1:5" ht="15.75" customHeight="1">
      <c r="A99" s="73" t="s">
        <v>305</v>
      </c>
      <c r="B99" s="74">
        <v>3342</v>
      </c>
      <c r="C99" s="74">
        <v>3676</v>
      </c>
      <c r="D99" s="77" t="s">
        <v>171</v>
      </c>
      <c r="E99" s="76" t="s">
        <v>306</v>
      </c>
    </row>
    <row r="100" spans="1:5" ht="15.75" customHeight="1">
      <c r="A100" s="73" t="s">
        <v>307</v>
      </c>
      <c r="B100" s="74">
        <v>2994.0400000000004</v>
      </c>
      <c r="C100" s="74">
        <v>3293.4440000000004</v>
      </c>
      <c r="D100" s="77" t="s">
        <v>171</v>
      </c>
      <c r="E100" s="78" t="s">
        <v>308</v>
      </c>
    </row>
    <row r="101" spans="1:5" ht="15.75" customHeight="1">
      <c r="A101" s="73" t="s">
        <v>309</v>
      </c>
      <c r="B101" s="74">
        <v>6522.88</v>
      </c>
      <c r="C101" s="74">
        <v>7175.168</v>
      </c>
      <c r="D101" s="77" t="s">
        <v>131</v>
      </c>
      <c r="E101" s="78" t="s">
        <v>310</v>
      </c>
    </row>
    <row r="102" ht="15.75" customHeight="1"/>
    <row r="103" ht="15.75" customHeight="1"/>
    <row r="104" ht="15.75" customHeight="1"/>
    <row r="105" ht="15.75" customHeight="1"/>
    <row r="106" spans="2:5" ht="15.75" customHeight="1">
      <c r="B106" s="80"/>
      <c r="C106" s="80"/>
      <c r="D106" s="81"/>
      <c r="E106" s="82"/>
    </row>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5118110236220472" right="0.5118110236220472" top="0.7874015748031497" bottom="0.7874015748031497"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2:Q90"/>
  <sheetViews>
    <sheetView workbookViewId="0" topLeftCell="A1"/>
  </sheetViews>
  <sheetFormatPr defaultColWidth="14.421875" defaultRowHeight="15" customHeight="1"/>
  <cols>
    <col min="1" max="1" width="8.7109375" style="0" customWidth="1"/>
    <col min="2" max="2" width="10.28125" style="0" customWidth="1"/>
    <col min="3" max="3" width="8.7109375" style="0" customWidth="1"/>
    <col min="4" max="4" width="10.28125" style="0" customWidth="1"/>
    <col min="5" max="7" width="8.7109375" style="0" customWidth="1"/>
    <col min="8" max="8" width="12.421875" style="0" customWidth="1"/>
    <col min="9" max="26" width="8.7109375" style="0" customWidth="1"/>
  </cols>
  <sheetData>
    <row r="2" ht="15">
      <c r="A2" s="83" t="s">
        <v>311</v>
      </c>
    </row>
    <row r="3" spans="1:8" ht="15">
      <c r="A3" s="5" t="s">
        <v>312</v>
      </c>
      <c r="B3" s="5" t="s">
        <v>1</v>
      </c>
      <c r="C3" s="5" t="s">
        <v>313</v>
      </c>
      <c r="D3" s="5" t="s">
        <v>314</v>
      </c>
      <c r="E3" s="5" t="s">
        <v>315</v>
      </c>
      <c r="F3" s="5" t="s">
        <v>316</v>
      </c>
      <c r="G3" s="5" t="s">
        <v>317</v>
      </c>
      <c r="H3" s="5" t="s">
        <v>318</v>
      </c>
    </row>
    <row r="4" spans="1:8" ht="21" customHeight="1">
      <c r="A4" s="21"/>
      <c r="B4" s="21"/>
      <c r="C4" s="21"/>
      <c r="D4" s="21"/>
      <c r="E4" s="21"/>
      <c r="F4" s="21"/>
      <c r="G4" s="21"/>
      <c r="H4" s="21"/>
    </row>
    <row r="5" spans="1:8" ht="15">
      <c r="A5" s="84">
        <v>1</v>
      </c>
      <c r="B5" s="33" t="s">
        <v>22</v>
      </c>
      <c r="C5" s="85" t="s">
        <v>122</v>
      </c>
      <c r="D5" s="86">
        <v>6627.389999999999</v>
      </c>
      <c r="E5" s="87">
        <v>4.65</v>
      </c>
      <c r="F5" s="87">
        <v>6</v>
      </c>
      <c r="G5" s="87">
        <f aca="true" t="shared" si="0" ref="G5:G86">AVERAGE(E5:F5)</f>
        <v>5.325</v>
      </c>
      <c r="H5" s="88">
        <f>D5*G5</f>
        <v>35290.85175</v>
      </c>
    </row>
    <row r="6" spans="1:8" ht="15">
      <c r="A6" s="89">
        <v>2</v>
      </c>
      <c r="B6" s="46" t="s">
        <v>23</v>
      </c>
      <c r="C6" s="38" t="s">
        <v>122</v>
      </c>
      <c r="D6" s="90">
        <v>5765.76</v>
      </c>
      <c r="E6" s="91">
        <v>3.46</v>
      </c>
      <c r="F6" s="91">
        <v>2.54</v>
      </c>
      <c r="G6" s="91">
        <f t="shared" si="0"/>
        <v>3</v>
      </c>
      <c r="H6" s="92">
        <f aca="true" t="shared" si="1" ref="H6:H86">G6*D6</f>
        <v>17297.28</v>
      </c>
    </row>
    <row r="7" spans="1:8" ht="15">
      <c r="A7" s="89">
        <v>3</v>
      </c>
      <c r="B7" s="47" t="s">
        <v>24</v>
      </c>
      <c r="C7" s="38" t="s">
        <v>122</v>
      </c>
      <c r="D7" s="90">
        <v>3614.072</v>
      </c>
      <c r="E7" s="91">
        <v>3.85</v>
      </c>
      <c r="F7" s="91">
        <v>4.17</v>
      </c>
      <c r="G7" s="91">
        <f t="shared" si="0"/>
        <v>4.01</v>
      </c>
      <c r="H7" s="92">
        <f t="shared" si="1"/>
        <v>14492.42872</v>
      </c>
    </row>
    <row r="8" spans="1:8" ht="15">
      <c r="A8" s="89">
        <v>4</v>
      </c>
      <c r="B8" s="47" t="s">
        <v>25</v>
      </c>
      <c r="C8" s="38" t="s">
        <v>122</v>
      </c>
      <c r="D8" s="90">
        <v>8757.671999999999</v>
      </c>
      <c r="E8" s="91">
        <v>3.99</v>
      </c>
      <c r="F8" s="91">
        <v>4.08</v>
      </c>
      <c r="G8" s="91">
        <f t="shared" si="0"/>
        <v>4.035</v>
      </c>
      <c r="H8" s="92">
        <f t="shared" si="1"/>
        <v>35337.20652</v>
      </c>
    </row>
    <row r="9" spans="1:8" ht="15">
      <c r="A9" s="89">
        <v>5</v>
      </c>
      <c r="B9" s="47" t="s">
        <v>26</v>
      </c>
      <c r="C9" s="38" t="s">
        <v>131</v>
      </c>
      <c r="D9" s="90">
        <v>1828.75</v>
      </c>
      <c r="E9" s="91">
        <v>10.46</v>
      </c>
      <c r="F9" s="91">
        <v>4.79</v>
      </c>
      <c r="G9" s="91">
        <f t="shared" si="0"/>
        <v>7.625</v>
      </c>
      <c r="H9" s="92">
        <f t="shared" si="1"/>
        <v>13944.21875</v>
      </c>
    </row>
    <row r="10" spans="1:8" ht="15">
      <c r="A10" s="89">
        <v>6</v>
      </c>
      <c r="B10" s="47" t="s">
        <v>27</v>
      </c>
      <c r="C10" s="38" t="s">
        <v>122</v>
      </c>
      <c r="D10" s="90">
        <v>4009.4669999999996</v>
      </c>
      <c r="E10" s="91">
        <v>6.21</v>
      </c>
      <c r="F10" s="91">
        <v>4.94</v>
      </c>
      <c r="G10" s="91">
        <f t="shared" si="0"/>
        <v>5.575</v>
      </c>
      <c r="H10" s="92">
        <f t="shared" si="1"/>
        <v>22352.77853</v>
      </c>
    </row>
    <row r="11" spans="1:8" ht="15">
      <c r="A11" s="89">
        <v>7</v>
      </c>
      <c r="B11" s="47" t="s">
        <v>28</v>
      </c>
      <c r="C11" s="38" t="s">
        <v>122</v>
      </c>
      <c r="D11" s="90">
        <v>7727.412000000001</v>
      </c>
      <c r="E11" s="91">
        <v>3.18</v>
      </c>
      <c r="F11" s="91">
        <v>3.15</v>
      </c>
      <c r="G11" s="91">
        <f t="shared" si="0"/>
        <v>3.165</v>
      </c>
      <c r="H11" s="92">
        <f t="shared" si="1"/>
        <v>24457.25898</v>
      </c>
    </row>
    <row r="12" spans="1:8" ht="15">
      <c r="A12" s="89">
        <v>8</v>
      </c>
      <c r="B12" s="47" t="s">
        <v>29</v>
      </c>
      <c r="C12" s="38" t="s">
        <v>122</v>
      </c>
      <c r="D12" s="90">
        <v>2447.8146000000006</v>
      </c>
      <c r="E12" s="91">
        <v>6.42</v>
      </c>
      <c r="F12" s="91">
        <v>3.47</v>
      </c>
      <c r="G12" s="91">
        <f t="shared" si="0"/>
        <v>4.945</v>
      </c>
      <c r="H12" s="92">
        <f t="shared" si="1"/>
        <v>12104.4432</v>
      </c>
    </row>
    <row r="13" spans="1:8" ht="15">
      <c r="A13" s="89">
        <v>9</v>
      </c>
      <c r="B13" s="47" t="s">
        <v>30</v>
      </c>
      <c r="C13" s="38" t="s">
        <v>122</v>
      </c>
      <c r="D13" s="90">
        <v>5304.499200000001</v>
      </c>
      <c r="E13" s="91">
        <v>15.31</v>
      </c>
      <c r="F13" s="91">
        <v>14.56</v>
      </c>
      <c r="G13" s="91">
        <f t="shared" si="0"/>
        <v>14.935</v>
      </c>
      <c r="H13" s="92">
        <f t="shared" si="1"/>
        <v>79222.69555</v>
      </c>
    </row>
    <row r="14" spans="1:8" ht="15">
      <c r="A14" s="89">
        <v>10</v>
      </c>
      <c r="B14" s="93" t="s">
        <v>31</v>
      </c>
      <c r="C14" s="38" t="s">
        <v>131</v>
      </c>
      <c r="D14" s="90">
        <v>9225.216</v>
      </c>
      <c r="E14" s="91">
        <v>6.64</v>
      </c>
      <c r="F14" s="91">
        <v>6.34</v>
      </c>
      <c r="G14" s="91">
        <f t="shared" si="0"/>
        <v>6.49</v>
      </c>
      <c r="H14" s="92">
        <f t="shared" si="1"/>
        <v>59871.65184</v>
      </c>
    </row>
    <row r="15" spans="1:8" ht="15">
      <c r="A15" s="89">
        <v>11</v>
      </c>
      <c r="B15" s="47" t="s">
        <v>32</v>
      </c>
      <c r="C15" s="38" t="s">
        <v>122</v>
      </c>
      <c r="D15" s="90">
        <v>47446.938</v>
      </c>
      <c r="E15" s="91">
        <v>5.12</v>
      </c>
      <c r="F15" s="91">
        <v>4.61</v>
      </c>
      <c r="G15" s="91">
        <f t="shared" si="0"/>
        <v>4.865</v>
      </c>
      <c r="H15" s="92">
        <f t="shared" si="1"/>
        <v>230829.3534</v>
      </c>
    </row>
    <row r="16" spans="1:8" ht="15">
      <c r="A16" s="89">
        <v>12</v>
      </c>
      <c r="B16" s="47" t="s">
        <v>33</v>
      </c>
      <c r="C16" s="38" t="s">
        <v>131</v>
      </c>
      <c r="D16" s="90">
        <v>13837.823999999999</v>
      </c>
      <c r="E16" s="91">
        <v>2.84</v>
      </c>
      <c r="F16" s="91">
        <v>4.25</v>
      </c>
      <c r="G16" s="91">
        <f t="shared" si="0"/>
        <v>3.545</v>
      </c>
      <c r="H16" s="92">
        <f t="shared" si="1"/>
        <v>49055.08608</v>
      </c>
    </row>
    <row r="17" spans="1:8" ht="15">
      <c r="A17" s="89">
        <v>13</v>
      </c>
      <c r="B17" s="47" t="s">
        <v>34</v>
      </c>
      <c r="C17" s="38" t="s">
        <v>131</v>
      </c>
      <c r="D17" s="90">
        <v>7492.87</v>
      </c>
      <c r="E17" s="91">
        <v>18.92</v>
      </c>
      <c r="F17" s="91">
        <v>26.94</v>
      </c>
      <c r="G17" s="91">
        <f t="shared" si="0"/>
        <v>22.93</v>
      </c>
      <c r="H17" s="92">
        <f t="shared" si="1"/>
        <v>171811.5091</v>
      </c>
    </row>
    <row r="18" spans="1:8" ht="15">
      <c r="A18" s="89">
        <v>14</v>
      </c>
      <c r="B18" s="47" t="s">
        <v>35</v>
      </c>
      <c r="C18" s="38" t="s">
        <v>122</v>
      </c>
      <c r="D18" s="90">
        <v>59203.759999999995</v>
      </c>
      <c r="E18" s="91">
        <v>4.83</v>
      </c>
      <c r="F18" s="91">
        <v>3.92</v>
      </c>
      <c r="G18" s="91">
        <f t="shared" si="0"/>
        <v>4.375</v>
      </c>
      <c r="H18" s="92">
        <f t="shared" si="1"/>
        <v>259016.45</v>
      </c>
    </row>
    <row r="19" spans="1:8" ht="15">
      <c r="A19" s="89">
        <v>15</v>
      </c>
      <c r="B19" s="47" t="s">
        <v>36</v>
      </c>
      <c r="C19" s="38" t="s">
        <v>122</v>
      </c>
      <c r="D19" s="90">
        <v>8149.680000000002</v>
      </c>
      <c r="E19" s="91">
        <v>2.72</v>
      </c>
      <c r="F19" s="91">
        <v>3.33</v>
      </c>
      <c r="G19" s="91">
        <f t="shared" si="0"/>
        <v>3.025</v>
      </c>
      <c r="H19" s="92">
        <f t="shared" si="1"/>
        <v>24652.782</v>
      </c>
    </row>
    <row r="20" spans="1:8" ht="15">
      <c r="A20" s="89">
        <v>16</v>
      </c>
      <c r="B20" s="93" t="s">
        <v>37</v>
      </c>
      <c r="C20" s="38" t="s">
        <v>122</v>
      </c>
      <c r="D20" s="90">
        <v>13989.206000000004</v>
      </c>
      <c r="E20" s="91">
        <v>4.19</v>
      </c>
      <c r="F20" s="91">
        <v>3.34</v>
      </c>
      <c r="G20" s="91">
        <f t="shared" si="0"/>
        <v>3.765</v>
      </c>
      <c r="H20" s="92">
        <f t="shared" si="1"/>
        <v>52669.36059</v>
      </c>
    </row>
    <row r="21" spans="1:8" ht="15.75" customHeight="1">
      <c r="A21" s="89">
        <v>17</v>
      </c>
      <c r="B21" s="47" t="s">
        <v>38</v>
      </c>
      <c r="C21" s="38" t="s">
        <v>122</v>
      </c>
      <c r="D21" s="90">
        <v>12714.24</v>
      </c>
      <c r="E21" s="91">
        <v>4.91</v>
      </c>
      <c r="F21" s="91">
        <v>5.06</v>
      </c>
      <c r="G21" s="91">
        <f t="shared" si="0"/>
        <v>4.985</v>
      </c>
      <c r="H21" s="92">
        <f t="shared" si="1"/>
        <v>63380.4864</v>
      </c>
    </row>
    <row r="22" spans="1:8" ht="15.75" customHeight="1">
      <c r="A22" s="89">
        <v>18</v>
      </c>
      <c r="B22" s="47" t="s">
        <v>39</v>
      </c>
      <c r="C22" s="38" t="s">
        <v>131</v>
      </c>
      <c r="D22" s="90">
        <v>29192.239999999994</v>
      </c>
      <c r="E22" s="91">
        <v>2.9</v>
      </c>
      <c r="F22" s="91">
        <v>3.41</v>
      </c>
      <c r="G22" s="91">
        <f t="shared" si="0"/>
        <v>3.155</v>
      </c>
      <c r="H22" s="92">
        <f t="shared" si="1"/>
        <v>92101.5172</v>
      </c>
    </row>
    <row r="23" spans="1:8" ht="15.75" customHeight="1">
      <c r="A23" s="89">
        <v>19</v>
      </c>
      <c r="B23" s="93" t="s">
        <v>40</v>
      </c>
      <c r="C23" s="38" t="s">
        <v>131</v>
      </c>
      <c r="D23" s="90">
        <v>770</v>
      </c>
      <c r="E23" s="91">
        <v>5.37</v>
      </c>
      <c r="F23" s="91"/>
      <c r="G23" s="91">
        <f t="shared" si="0"/>
        <v>5.37</v>
      </c>
      <c r="H23" s="92">
        <f t="shared" si="1"/>
        <v>4134.9</v>
      </c>
    </row>
    <row r="24" spans="1:8" ht="15.75" customHeight="1">
      <c r="A24" s="89">
        <v>20</v>
      </c>
      <c r="B24" s="93" t="s">
        <v>41</v>
      </c>
      <c r="C24" s="38" t="s">
        <v>131</v>
      </c>
      <c r="D24" s="90">
        <v>30750.719999999998</v>
      </c>
      <c r="E24" s="91">
        <v>6.53</v>
      </c>
      <c r="F24" s="91"/>
      <c r="G24" s="91">
        <f t="shared" si="0"/>
        <v>6.53</v>
      </c>
      <c r="H24" s="92">
        <f t="shared" si="1"/>
        <v>200802.2016</v>
      </c>
    </row>
    <row r="25" spans="1:8" ht="15.75" customHeight="1">
      <c r="A25" s="89">
        <v>21</v>
      </c>
      <c r="B25" s="93" t="s">
        <v>42</v>
      </c>
      <c r="C25" s="38" t="s">
        <v>164</v>
      </c>
      <c r="D25" s="90">
        <v>29192.239999999994</v>
      </c>
      <c r="E25" s="91">
        <v>2.83</v>
      </c>
      <c r="F25" s="91">
        <v>3.15</v>
      </c>
      <c r="G25" s="91">
        <f t="shared" si="0"/>
        <v>2.99</v>
      </c>
      <c r="H25" s="92">
        <f t="shared" si="1"/>
        <v>87284.7976</v>
      </c>
    </row>
    <row r="26" spans="1:8" ht="15.75" customHeight="1">
      <c r="A26" s="89">
        <v>23</v>
      </c>
      <c r="B26" s="47" t="s">
        <v>44</v>
      </c>
      <c r="C26" s="38" t="s">
        <v>131</v>
      </c>
      <c r="D26" s="90">
        <v>11676.895999999997</v>
      </c>
      <c r="E26" s="91"/>
      <c r="F26" s="91">
        <v>19.59</v>
      </c>
      <c r="G26" s="91">
        <f t="shared" si="0"/>
        <v>19.59</v>
      </c>
      <c r="H26" s="92">
        <f t="shared" si="1"/>
        <v>228750.3926</v>
      </c>
    </row>
    <row r="27" spans="1:8" ht="15.75" customHeight="1">
      <c r="A27" s="89">
        <v>25</v>
      </c>
      <c r="B27" s="47" t="s">
        <v>46</v>
      </c>
      <c r="C27" s="38" t="s">
        <v>131</v>
      </c>
      <c r="D27" s="90">
        <v>269.06879999999995</v>
      </c>
      <c r="E27" s="91">
        <v>2.41</v>
      </c>
      <c r="F27" s="91">
        <v>2.48</v>
      </c>
      <c r="G27" s="91">
        <f t="shared" si="0"/>
        <v>2.445</v>
      </c>
      <c r="H27" s="92">
        <f t="shared" si="1"/>
        <v>657.873216</v>
      </c>
    </row>
    <row r="28" spans="1:8" ht="15.75" customHeight="1">
      <c r="A28" s="89">
        <v>26</v>
      </c>
      <c r="B28" s="93" t="s">
        <v>47</v>
      </c>
      <c r="C28" s="38" t="s">
        <v>122</v>
      </c>
      <c r="D28" s="90">
        <v>41657.15400000001</v>
      </c>
      <c r="E28" s="91">
        <v>37.09</v>
      </c>
      <c r="F28" s="91">
        <v>32.67</v>
      </c>
      <c r="G28" s="91">
        <f t="shared" si="0"/>
        <v>34.88</v>
      </c>
      <c r="H28" s="92">
        <f t="shared" si="1"/>
        <v>1453001.532</v>
      </c>
    </row>
    <row r="29" spans="1:8" ht="15.75" customHeight="1">
      <c r="A29" s="89">
        <v>27</v>
      </c>
      <c r="B29" s="47" t="s">
        <v>48</v>
      </c>
      <c r="C29" s="38" t="s">
        <v>122</v>
      </c>
      <c r="D29" s="90">
        <v>26509.098</v>
      </c>
      <c r="E29" s="91">
        <v>37.09</v>
      </c>
      <c r="F29" s="91">
        <v>32.67</v>
      </c>
      <c r="G29" s="91">
        <f t="shared" si="0"/>
        <v>34.88</v>
      </c>
      <c r="H29" s="92">
        <f t="shared" si="1"/>
        <v>924637.3382</v>
      </c>
    </row>
    <row r="30" spans="1:8" ht="15.75" customHeight="1">
      <c r="A30" s="89">
        <v>29</v>
      </c>
      <c r="B30" s="47" t="s">
        <v>50</v>
      </c>
      <c r="C30" s="38" t="s">
        <v>122</v>
      </c>
      <c r="D30" s="90">
        <v>8765.68</v>
      </c>
      <c r="E30" s="91">
        <v>4.57</v>
      </c>
      <c r="F30" s="91">
        <v>3.42</v>
      </c>
      <c r="G30" s="91">
        <f t="shared" si="0"/>
        <v>3.995</v>
      </c>
      <c r="H30" s="92">
        <f t="shared" si="1"/>
        <v>35018.8916</v>
      </c>
    </row>
    <row r="31" spans="1:8" ht="15.75" customHeight="1">
      <c r="A31" s="89">
        <v>30</v>
      </c>
      <c r="B31" s="47" t="s">
        <v>319</v>
      </c>
      <c r="C31" s="38" t="s">
        <v>184</v>
      </c>
      <c r="D31" s="90">
        <v>2845.3040000000005</v>
      </c>
      <c r="E31" s="91"/>
      <c r="F31" s="91">
        <v>1.16</v>
      </c>
      <c r="G31" s="91">
        <f t="shared" si="0"/>
        <v>1.16</v>
      </c>
      <c r="H31" s="92">
        <f t="shared" si="1"/>
        <v>3300.55264</v>
      </c>
    </row>
    <row r="32" spans="1:8" ht="15.75" customHeight="1">
      <c r="A32" s="89">
        <v>31</v>
      </c>
      <c r="B32" s="47" t="s">
        <v>52</v>
      </c>
      <c r="C32" s="38" t="s">
        <v>122</v>
      </c>
      <c r="D32" s="90">
        <v>18070.359999999997</v>
      </c>
      <c r="E32" s="91">
        <v>4.81</v>
      </c>
      <c r="F32" s="91">
        <v>6.87</v>
      </c>
      <c r="G32" s="91">
        <f t="shared" si="0"/>
        <v>5.84</v>
      </c>
      <c r="H32" s="92">
        <f t="shared" si="1"/>
        <v>105530.9024</v>
      </c>
    </row>
    <row r="33" spans="1:8" ht="15.75" customHeight="1">
      <c r="A33" s="89">
        <v>32</v>
      </c>
      <c r="B33" s="47" t="s">
        <v>320</v>
      </c>
      <c r="C33" s="38" t="s">
        <v>184</v>
      </c>
      <c r="D33" s="90">
        <v>10669.89</v>
      </c>
      <c r="E33" s="91">
        <v>5.36</v>
      </c>
      <c r="F33" s="91"/>
      <c r="G33" s="91">
        <f t="shared" si="0"/>
        <v>5.36</v>
      </c>
      <c r="H33" s="92">
        <f t="shared" si="1"/>
        <v>57190.6104</v>
      </c>
    </row>
    <row r="34" spans="1:8" ht="15.75" customHeight="1">
      <c r="A34" s="89">
        <v>33</v>
      </c>
      <c r="B34" s="93" t="s">
        <v>321</v>
      </c>
      <c r="C34" s="38" t="s">
        <v>171</v>
      </c>
      <c r="D34" s="90">
        <v>10947.09</v>
      </c>
      <c r="E34" s="91">
        <v>14.57</v>
      </c>
      <c r="F34" s="91"/>
      <c r="G34" s="91">
        <f t="shared" si="0"/>
        <v>14.57</v>
      </c>
      <c r="H34" s="92">
        <f t="shared" si="1"/>
        <v>159499.1013</v>
      </c>
    </row>
    <row r="35" spans="1:8" ht="15.75" customHeight="1">
      <c r="A35" s="89">
        <v>34</v>
      </c>
      <c r="B35" s="47" t="s">
        <v>55</v>
      </c>
      <c r="C35" s="38" t="s">
        <v>171</v>
      </c>
      <c r="D35" s="90">
        <v>21339.780000000002</v>
      </c>
      <c r="E35" s="91">
        <v>2.58</v>
      </c>
      <c r="F35" s="91">
        <v>3</v>
      </c>
      <c r="G35" s="91">
        <f t="shared" si="0"/>
        <v>2.79</v>
      </c>
      <c r="H35" s="92">
        <f t="shared" si="1"/>
        <v>59537.9862</v>
      </c>
    </row>
    <row r="36" spans="1:8" ht="15.75" customHeight="1">
      <c r="A36" s="89">
        <v>35</v>
      </c>
      <c r="B36" s="47" t="s">
        <v>56</v>
      </c>
      <c r="C36" s="38" t="s">
        <v>131</v>
      </c>
      <c r="D36" s="90">
        <v>15375.359999999999</v>
      </c>
      <c r="E36" s="91"/>
      <c r="F36" s="91">
        <v>5.01</v>
      </c>
      <c r="G36" s="91">
        <f t="shared" si="0"/>
        <v>5.01</v>
      </c>
      <c r="H36" s="92">
        <f t="shared" si="1"/>
        <v>77030.5536</v>
      </c>
    </row>
    <row r="37" spans="1:8" ht="15.75" customHeight="1">
      <c r="A37" s="89">
        <v>36</v>
      </c>
      <c r="B37" s="47" t="s">
        <v>57</v>
      </c>
      <c r="C37" s="38" t="s">
        <v>322</v>
      </c>
      <c r="D37" s="90">
        <v>172.97279999999998</v>
      </c>
      <c r="E37" s="91">
        <v>2</v>
      </c>
      <c r="F37" s="91">
        <v>2.16</v>
      </c>
      <c r="G37" s="91">
        <f t="shared" si="0"/>
        <v>2.08</v>
      </c>
      <c r="H37" s="92">
        <f t="shared" si="1"/>
        <v>359.783424</v>
      </c>
    </row>
    <row r="38" spans="1:8" ht="15.75" customHeight="1">
      <c r="A38" s="89">
        <v>38</v>
      </c>
      <c r="B38" s="93" t="s">
        <v>59</v>
      </c>
      <c r="C38" s="38" t="s">
        <v>171</v>
      </c>
      <c r="D38" s="90">
        <v>6357.12</v>
      </c>
      <c r="E38" s="91">
        <v>10.42</v>
      </c>
      <c r="F38" s="91">
        <v>9.29</v>
      </c>
      <c r="G38" s="91">
        <f t="shared" si="0"/>
        <v>9.855</v>
      </c>
      <c r="H38" s="92">
        <f t="shared" si="1"/>
        <v>62649.4176</v>
      </c>
    </row>
    <row r="39" spans="1:8" ht="15.75" customHeight="1">
      <c r="A39" s="89">
        <v>39</v>
      </c>
      <c r="B39" s="47" t="s">
        <v>60</v>
      </c>
      <c r="C39" s="38" t="s">
        <v>171</v>
      </c>
      <c r="D39" s="90">
        <v>7113.26</v>
      </c>
      <c r="E39" s="91">
        <v>4.38</v>
      </c>
      <c r="F39" s="91">
        <v>5.48</v>
      </c>
      <c r="G39" s="91">
        <f t="shared" si="0"/>
        <v>4.93</v>
      </c>
      <c r="H39" s="92">
        <f t="shared" si="1"/>
        <v>35068.3718</v>
      </c>
    </row>
    <row r="40" spans="1:8" ht="15.75" customHeight="1">
      <c r="A40" s="89">
        <v>40</v>
      </c>
      <c r="B40" s="93" t="s">
        <v>61</v>
      </c>
      <c r="C40" s="38" t="s">
        <v>131</v>
      </c>
      <c r="D40" s="90">
        <v>16795.51176470588</v>
      </c>
      <c r="E40" s="91">
        <v>4.02</v>
      </c>
      <c r="F40" s="91">
        <v>2.86</v>
      </c>
      <c r="G40" s="91">
        <f t="shared" si="0"/>
        <v>3.44</v>
      </c>
      <c r="H40" s="92">
        <f t="shared" si="1"/>
        <v>57776.56047</v>
      </c>
    </row>
    <row r="41" spans="1:8" ht="15.75" customHeight="1">
      <c r="A41" s="89">
        <v>41</v>
      </c>
      <c r="B41" s="93" t="s">
        <v>62</v>
      </c>
      <c r="C41" s="38" t="s">
        <v>171</v>
      </c>
      <c r="D41" s="90">
        <v>7687.679999999999</v>
      </c>
      <c r="E41" s="91">
        <v>4.53</v>
      </c>
      <c r="F41" s="91">
        <v>4.11</v>
      </c>
      <c r="G41" s="91">
        <f t="shared" si="0"/>
        <v>4.32</v>
      </c>
      <c r="H41" s="92">
        <f t="shared" si="1"/>
        <v>33210.7776</v>
      </c>
    </row>
    <row r="42" spans="1:8" ht="15.75" customHeight="1">
      <c r="A42" s="89">
        <v>42</v>
      </c>
      <c r="B42" s="93" t="s">
        <v>63</v>
      </c>
      <c r="C42" s="38" t="s">
        <v>171</v>
      </c>
      <c r="D42" s="90">
        <v>3459.4559999999997</v>
      </c>
      <c r="E42" s="91">
        <v>3.9</v>
      </c>
      <c r="F42" s="91">
        <v>3.14</v>
      </c>
      <c r="G42" s="91">
        <f t="shared" si="0"/>
        <v>3.52</v>
      </c>
      <c r="H42" s="92">
        <f t="shared" si="1"/>
        <v>12177.28512</v>
      </c>
    </row>
    <row r="43" spans="1:8" ht="15.75" customHeight="1">
      <c r="A43" s="89">
        <v>43</v>
      </c>
      <c r="B43" s="47" t="s">
        <v>64</v>
      </c>
      <c r="C43" s="38" t="s">
        <v>171</v>
      </c>
      <c r="D43" s="90">
        <v>52011.96</v>
      </c>
      <c r="E43" s="91">
        <v>7.32</v>
      </c>
      <c r="F43" s="91">
        <v>7.86</v>
      </c>
      <c r="G43" s="91">
        <f t="shared" si="0"/>
        <v>7.59</v>
      </c>
      <c r="H43" s="92">
        <f t="shared" si="1"/>
        <v>394770.7764</v>
      </c>
    </row>
    <row r="44" spans="1:8" ht="15.75" customHeight="1">
      <c r="A44" s="89">
        <v>44</v>
      </c>
      <c r="B44" s="47" t="s">
        <v>65</v>
      </c>
      <c r="C44" s="38" t="s">
        <v>131</v>
      </c>
      <c r="D44" s="90">
        <v>1383.7823999999998</v>
      </c>
      <c r="E44" s="91">
        <v>2.51</v>
      </c>
      <c r="F44" s="91">
        <v>2.87</v>
      </c>
      <c r="G44" s="91">
        <f t="shared" si="0"/>
        <v>2.69</v>
      </c>
      <c r="H44" s="92">
        <f t="shared" si="1"/>
        <v>3722.374656</v>
      </c>
    </row>
    <row r="45" spans="1:8" ht="15.75" customHeight="1">
      <c r="A45" s="89">
        <v>45</v>
      </c>
      <c r="B45" s="47" t="s">
        <v>66</v>
      </c>
      <c r="C45" s="38" t="s">
        <v>171</v>
      </c>
      <c r="D45" s="90">
        <v>10226.832</v>
      </c>
      <c r="E45" s="91">
        <v>14.8</v>
      </c>
      <c r="F45" s="91">
        <v>14.24</v>
      </c>
      <c r="G45" s="91">
        <f t="shared" si="0"/>
        <v>14.52</v>
      </c>
      <c r="H45" s="92">
        <f t="shared" si="1"/>
        <v>148493.6006</v>
      </c>
    </row>
    <row r="46" spans="1:8" ht="15.75" customHeight="1">
      <c r="A46" s="89">
        <v>46</v>
      </c>
      <c r="B46" s="47" t="s">
        <v>67</v>
      </c>
      <c r="C46" s="38" t="s">
        <v>171</v>
      </c>
      <c r="D46" s="90">
        <v>24605.504000000004</v>
      </c>
      <c r="E46" s="91">
        <v>26.73</v>
      </c>
      <c r="F46" s="91"/>
      <c r="G46" s="91">
        <f t="shared" si="0"/>
        <v>26.73</v>
      </c>
      <c r="H46" s="92">
        <f t="shared" si="1"/>
        <v>657705.1219</v>
      </c>
    </row>
    <row r="47" spans="1:8" ht="15.75" customHeight="1">
      <c r="A47" s="89">
        <v>47</v>
      </c>
      <c r="B47" s="93" t="s">
        <v>68</v>
      </c>
      <c r="C47" s="38" t="s">
        <v>171</v>
      </c>
      <c r="D47" s="90">
        <v>40386.65400000001</v>
      </c>
      <c r="E47" s="91">
        <v>10.91</v>
      </c>
      <c r="F47" s="91">
        <v>8.66</v>
      </c>
      <c r="G47" s="91">
        <f t="shared" si="0"/>
        <v>9.785</v>
      </c>
      <c r="H47" s="92">
        <f t="shared" si="1"/>
        <v>395183.4094</v>
      </c>
    </row>
    <row r="48" spans="1:8" ht="15.75" customHeight="1">
      <c r="A48" s="89">
        <v>48</v>
      </c>
      <c r="B48" s="47" t="s">
        <v>69</v>
      </c>
      <c r="C48" s="38" t="s">
        <v>171</v>
      </c>
      <c r="D48" s="90">
        <v>11014.542</v>
      </c>
      <c r="E48" s="91">
        <v>15.62</v>
      </c>
      <c r="F48" s="91">
        <v>15.84</v>
      </c>
      <c r="G48" s="91">
        <f t="shared" si="0"/>
        <v>15.73</v>
      </c>
      <c r="H48" s="92">
        <f t="shared" si="1"/>
        <v>173258.7457</v>
      </c>
    </row>
    <row r="49" spans="1:8" ht="15.75" customHeight="1">
      <c r="A49" s="89">
        <v>49</v>
      </c>
      <c r="B49" s="47" t="s">
        <v>70</v>
      </c>
      <c r="C49" s="38" t="s">
        <v>122</v>
      </c>
      <c r="D49" s="90">
        <v>4612.608000000001</v>
      </c>
      <c r="E49" s="91">
        <v>3.72</v>
      </c>
      <c r="F49" s="91">
        <v>3.62</v>
      </c>
      <c r="G49" s="91">
        <f t="shared" si="0"/>
        <v>3.67</v>
      </c>
      <c r="H49" s="92">
        <f t="shared" si="1"/>
        <v>16928.27136</v>
      </c>
    </row>
    <row r="50" spans="1:8" ht="15.75" customHeight="1">
      <c r="A50" s="89">
        <v>51</v>
      </c>
      <c r="B50" s="47" t="s">
        <v>323</v>
      </c>
      <c r="C50" s="38" t="s">
        <v>131</v>
      </c>
      <c r="D50" s="90">
        <v>768.768</v>
      </c>
      <c r="E50" s="91">
        <v>1.97</v>
      </c>
      <c r="F50" s="91">
        <v>1.45</v>
      </c>
      <c r="G50" s="91">
        <f t="shared" si="0"/>
        <v>1.71</v>
      </c>
      <c r="H50" s="92">
        <f t="shared" si="1"/>
        <v>1314.59328</v>
      </c>
    </row>
    <row r="51" spans="1:8" ht="15.75" customHeight="1">
      <c r="A51" s="89">
        <v>52</v>
      </c>
      <c r="B51" s="47" t="s">
        <v>73</v>
      </c>
      <c r="C51" s="38" t="s">
        <v>171</v>
      </c>
      <c r="D51" s="90">
        <v>6627.389999999999</v>
      </c>
      <c r="E51" s="91">
        <v>3.77</v>
      </c>
      <c r="F51" s="91">
        <v>4.17</v>
      </c>
      <c r="G51" s="91">
        <f t="shared" si="0"/>
        <v>3.97</v>
      </c>
      <c r="H51" s="92">
        <f t="shared" si="1"/>
        <v>26310.7383</v>
      </c>
    </row>
    <row r="52" spans="1:8" ht="15.75" customHeight="1">
      <c r="A52" s="89">
        <v>53</v>
      </c>
      <c r="B52" s="93" t="s">
        <v>74</v>
      </c>
      <c r="C52" s="38" t="s">
        <v>131</v>
      </c>
      <c r="D52" s="90">
        <v>13785.224444444444</v>
      </c>
      <c r="E52" s="91">
        <v>9.84</v>
      </c>
      <c r="F52" s="91"/>
      <c r="G52" s="91">
        <f t="shared" si="0"/>
        <v>9.84</v>
      </c>
      <c r="H52" s="92">
        <f t="shared" si="1"/>
        <v>135646.6085</v>
      </c>
    </row>
    <row r="53" spans="1:8" ht="15.75" customHeight="1">
      <c r="A53" s="89">
        <v>54</v>
      </c>
      <c r="B53" s="93" t="s">
        <v>75</v>
      </c>
      <c r="C53" s="38" t="s">
        <v>131</v>
      </c>
      <c r="D53" s="90">
        <v>13785.224444444444</v>
      </c>
      <c r="E53" s="91">
        <v>9.84</v>
      </c>
      <c r="F53" s="91"/>
      <c r="G53" s="91">
        <f t="shared" si="0"/>
        <v>9.84</v>
      </c>
      <c r="H53" s="92">
        <f t="shared" si="1"/>
        <v>135646.6085</v>
      </c>
    </row>
    <row r="54" spans="1:8" ht="15.75" customHeight="1">
      <c r="A54" s="89">
        <v>55</v>
      </c>
      <c r="B54" s="93" t="s">
        <v>324</v>
      </c>
      <c r="C54" s="38" t="s">
        <v>131</v>
      </c>
      <c r="D54" s="90">
        <v>1471.897777777778</v>
      </c>
      <c r="E54" s="91">
        <v>13.56</v>
      </c>
      <c r="F54" s="91"/>
      <c r="G54" s="91">
        <f t="shared" si="0"/>
        <v>13.56</v>
      </c>
      <c r="H54" s="92">
        <f t="shared" si="1"/>
        <v>19958.93387</v>
      </c>
    </row>
    <row r="55" spans="1:8" ht="15.75" customHeight="1">
      <c r="A55" s="89">
        <v>56</v>
      </c>
      <c r="B55" s="93" t="s">
        <v>325</v>
      </c>
      <c r="C55" s="38" t="s">
        <v>131</v>
      </c>
      <c r="D55" s="90">
        <v>218.1666666666667</v>
      </c>
      <c r="E55" s="91">
        <v>15.24</v>
      </c>
      <c r="F55" s="91"/>
      <c r="G55" s="91">
        <f t="shared" si="0"/>
        <v>15.24</v>
      </c>
      <c r="H55" s="92">
        <f t="shared" si="1"/>
        <v>3324.86</v>
      </c>
    </row>
    <row r="56" spans="1:8" ht="15.75" customHeight="1">
      <c r="A56" s="89">
        <v>57</v>
      </c>
      <c r="B56" s="47" t="s">
        <v>78</v>
      </c>
      <c r="C56" s="38" t="s">
        <v>171</v>
      </c>
      <c r="D56" s="90">
        <v>30750.72</v>
      </c>
      <c r="E56" s="91">
        <v>2.72</v>
      </c>
      <c r="F56" s="91">
        <v>1.8</v>
      </c>
      <c r="G56" s="91">
        <f t="shared" si="0"/>
        <v>2.26</v>
      </c>
      <c r="H56" s="92">
        <f t="shared" si="1"/>
        <v>69496.6272</v>
      </c>
    </row>
    <row r="57" spans="1:17" ht="15.75" customHeight="1">
      <c r="A57" s="89">
        <v>58</v>
      </c>
      <c r="B57" s="93" t="s">
        <v>79</v>
      </c>
      <c r="C57" s="38" t="s">
        <v>131</v>
      </c>
      <c r="D57" s="90">
        <v>4620</v>
      </c>
      <c r="E57" s="91">
        <v>29.52</v>
      </c>
      <c r="F57" s="91"/>
      <c r="G57" s="91">
        <f t="shared" si="0"/>
        <v>29.52</v>
      </c>
      <c r="H57" s="92">
        <f t="shared" si="1"/>
        <v>136382.4</v>
      </c>
      <c r="K57" s="94"/>
      <c r="L57" s="95"/>
      <c r="M57" s="96"/>
      <c r="N57" s="97"/>
      <c r="O57" s="97"/>
      <c r="P57" s="97"/>
      <c r="Q57" s="97"/>
    </row>
    <row r="58" spans="1:8" ht="15.75" customHeight="1">
      <c r="A58" s="89">
        <v>59</v>
      </c>
      <c r="B58" s="47" t="s">
        <v>80</v>
      </c>
      <c r="C58" s="38" t="s">
        <v>131</v>
      </c>
      <c r="D58" s="90">
        <v>111868.68000000001</v>
      </c>
      <c r="E58" s="91">
        <v>4.72</v>
      </c>
      <c r="F58" s="91">
        <v>4.8</v>
      </c>
      <c r="G58" s="91">
        <f t="shared" si="0"/>
        <v>4.76</v>
      </c>
      <c r="H58" s="92">
        <f t="shared" si="1"/>
        <v>532494.9168</v>
      </c>
    </row>
    <row r="59" spans="1:8" ht="15.75" customHeight="1">
      <c r="A59" s="89">
        <v>60</v>
      </c>
      <c r="B59" s="47" t="s">
        <v>81</v>
      </c>
      <c r="C59" s="38" t="s">
        <v>171</v>
      </c>
      <c r="D59" s="90">
        <v>4612.608</v>
      </c>
      <c r="E59" s="91">
        <v>2.62</v>
      </c>
      <c r="F59" s="91">
        <v>2.08</v>
      </c>
      <c r="G59" s="91">
        <f t="shared" si="0"/>
        <v>2.35</v>
      </c>
      <c r="H59" s="92">
        <f t="shared" si="1"/>
        <v>10839.6288</v>
      </c>
    </row>
    <row r="60" spans="1:8" ht="15.75" customHeight="1">
      <c r="A60" s="89">
        <v>62</v>
      </c>
      <c r="B60" s="47" t="s">
        <v>83</v>
      </c>
      <c r="C60" s="38" t="s">
        <v>171</v>
      </c>
      <c r="D60" s="90">
        <v>41018.515999999996</v>
      </c>
      <c r="E60" s="91">
        <v>7.77</v>
      </c>
      <c r="F60" s="91">
        <v>4.66</v>
      </c>
      <c r="G60" s="91">
        <f t="shared" si="0"/>
        <v>6.215</v>
      </c>
      <c r="H60" s="92">
        <f t="shared" si="1"/>
        <v>254930.0769</v>
      </c>
    </row>
    <row r="61" spans="1:8" ht="15.75" customHeight="1">
      <c r="A61" s="89">
        <v>63</v>
      </c>
      <c r="B61" s="93" t="s">
        <v>84</v>
      </c>
      <c r="C61" s="38" t="s">
        <v>131</v>
      </c>
      <c r="D61" s="90">
        <v>264.726</v>
      </c>
      <c r="E61" s="91">
        <v>4.74</v>
      </c>
      <c r="F61" s="91"/>
      <c r="G61" s="91">
        <f t="shared" si="0"/>
        <v>4.74</v>
      </c>
      <c r="H61" s="92">
        <f t="shared" si="1"/>
        <v>1254.80124</v>
      </c>
    </row>
    <row r="62" spans="1:8" ht="15.75" customHeight="1">
      <c r="A62" s="89">
        <v>64</v>
      </c>
      <c r="B62" s="93" t="s">
        <v>85</v>
      </c>
      <c r="C62" s="38" t="s">
        <v>131</v>
      </c>
      <c r="D62" s="90">
        <v>21977.340000000004</v>
      </c>
      <c r="E62" s="91">
        <v>3.58</v>
      </c>
      <c r="F62" s="91">
        <v>3.87</v>
      </c>
      <c r="G62" s="91">
        <f t="shared" si="0"/>
        <v>3.725</v>
      </c>
      <c r="H62" s="92">
        <f t="shared" si="1"/>
        <v>81865.5915</v>
      </c>
    </row>
    <row r="63" spans="1:8" ht="15.75" customHeight="1">
      <c r="A63" s="89">
        <v>65</v>
      </c>
      <c r="B63" s="47" t="s">
        <v>86</v>
      </c>
      <c r="C63" s="38" t="s">
        <v>171</v>
      </c>
      <c r="D63" s="90">
        <v>24238.214</v>
      </c>
      <c r="E63" s="91">
        <v>6.3</v>
      </c>
      <c r="F63" s="91">
        <v>5.49</v>
      </c>
      <c r="G63" s="91">
        <f t="shared" si="0"/>
        <v>5.895</v>
      </c>
      <c r="H63" s="92">
        <f t="shared" si="1"/>
        <v>142884.2715</v>
      </c>
    </row>
    <row r="64" spans="1:8" ht="15.75" customHeight="1">
      <c r="A64" s="89">
        <v>66</v>
      </c>
      <c r="B64" s="47" t="s">
        <v>326</v>
      </c>
      <c r="C64" s="38" t="s">
        <v>171</v>
      </c>
      <c r="D64" s="90">
        <v>3075.0719999999997</v>
      </c>
      <c r="E64" s="91">
        <v>43.85</v>
      </c>
      <c r="F64" s="91">
        <v>44.95</v>
      </c>
      <c r="G64" s="91">
        <f t="shared" si="0"/>
        <v>44.4</v>
      </c>
      <c r="H64" s="92">
        <f t="shared" si="1"/>
        <v>136533.1968</v>
      </c>
    </row>
    <row r="65" spans="1:8" ht="15.75" customHeight="1">
      <c r="A65" s="89">
        <v>67</v>
      </c>
      <c r="B65" s="47" t="s">
        <v>88</v>
      </c>
      <c r="C65" s="38" t="s">
        <v>171</v>
      </c>
      <c r="D65" s="90">
        <v>21339.78</v>
      </c>
      <c r="E65" s="91">
        <v>2.06</v>
      </c>
      <c r="F65" s="91">
        <v>2.25</v>
      </c>
      <c r="G65" s="91">
        <f t="shared" si="0"/>
        <v>2.155</v>
      </c>
      <c r="H65" s="92">
        <f t="shared" si="1"/>
        <v>45987.2259</v>
      </c>
    </row>
    <row r="66" spans="1:8" ht="15.75" customHeight="1">
      <c r="A66" s="89">
        <v>68</v>
      </c>
      <c r="B66" s="47" t="s">
        <v>89</v>
      </c>
      <c r="C66" s="38" t="s">
        <v>131</v>
      </c>
      <c r="D66" s="90">
        <v>7687.68</v>
      </c>
      <c r="E66" s="91">
        <v>4.03</v>
      </c>
      <c r="F66" s="91">
        <v>5.71</v>
      </c>
      <c r="G66" s="91">
        <f t="shared" si="0"/>
        <v>4.87</v>
      </c>
      <c r="H66" s="92">
        <f t="shared" si="1"/>
        <v>37439.0016</v>
      </c>
    </row>
    <row r="67" spans="1:8" ht="15.75" customHeight="1">
      <c r="A67" s="89">
        <v>70</v>
      </c>
      <c r="B67" s="93" t="s">
        <v>91</v>
      </c>
      <c r="C67" s="38" t="s">
        <v>171</v>
      </c>
      <c r="D67" s="90">
        <v>1921.9199999999998</v>
      </c>
      <c r="E67" s="91">
        <v>3.71</v>
      </c>
      <c r="F67" s="91">
        <v>2.99</v>
      </c>
      <c r="G67" s="91">
        <f t="shared" si="0"/>
        <v>3.35</v>
      </c>
      <c r="H67" s="92">
        <f t="shared" si="1"/>
        <v>6438.432</v>
      </c>
    </row>
    <row r="68" spans="1:8" ht="15.75" customHeight="1">
      <c r="A68" s="89">
        <v>71</v>
      </c>
      <c r="B68" s="47" t="s">
        <v>92</v>
      </c>
      <c r="C68" s="38" t="s">
        <v>131</v>
      </c>
      <c r="D68" s="90">
        <v>13156.391111111112</v>
      </c>
      <c r="E68" s="91">
        <v>9.66</v>
      </c>
      <c r="F68" s="91">
        <v>8.88</v>
      </c>
      <c r="G68" s="91">
        <f t="shared" si="0"/>
        <v>9.27</v>
      </c>
      <c r="H68" s="92">
        <f t="shared" si="1"/>
        <v>121959.7456</v>
      </c>
    </row>
    <row r="69" spans="1:8" ht="15.75" customHeight="1">
      <c r="A69" s="89">
        <v>72</v>
      </c>
      <c r="B69" s="47" t="s">
        <v>93</v>
      </c>
      <c r="C69" s="38" t="s">
        <v>269</v>
      </c>
      <c r="D69" s="90">
        <v>17937.920000000002</v>
      </c>
      <c r="E69" s="91">
        <v>7.17</v>
      </c>
      <c r="F69" s="91">
        <v>5.68</v>
      </c>
      <c r="G69" s="91">
        <f t="shared" si="0"/>
        <v>6.425</v>
      </c>
      <c r="H69" s="92">
        <f t="shared" si="1"/>
        <v>115251.136</v>
      </c>
    </row>
    <row r="70" spans="1:8" ht="15.75" customHeight="1">
      <c r="A70" s="89">
        <v>73</v>
      </c>
      <c r="B70" s="47" t="s">
        <v>327</v>
      </c>
      <c r="C70" s="38" t="s">
        <v>131</v>
      </c>
      <c r="D70" s="90">
        <v>19219.2</v>
      </c>
      <c r="E70" s="91">
        <v>7.22</v>
      </c>
      <c r="F70" s="91">
        <v>8.44</v>
      </c>
      <c r="G70" s="91">
        <f t="shared" si="0"/>
        <v>7.83</v>
      </c>
      <c r="H70" s="92">
        <f t="shared" si="1"/>
        <v>150486.336</v>
      </c>
    </row>
    <row r="71" spans="1:8" ht="15.75" customHeight="1">
      <c r="A71" s="89">
        <v>74</v>
      </c>
      <c r="B71" s="47" t="s">
        <v>95</v>
      </c>
      <c r="C71" s="38" t="s">
        <v>171</v>
      </c>
      <c r="D71" s="90">
        <v>1729.728</v>
      </c>
      <c r="E71" s="91">
        <v>6.21</v>
      </c>
      <c r="F71" s="91">
        <v>7.85</v>
      </c>
      <c r="G71" s="91">
        <f t="shared" si="0"/>
        <v>7.03</v>
      </c>
      <c r="H71" s="92">
        <f t="shared" si="1"/>
        <v>12159.98784</v>
      </c>
    </row>
    <row r="72" spans="1:8" ht="15.75" customHeight="1">
      <c r="A72" s="89">
        <v>76</v>
      </c>
      <c r="B72" s="47" t="s">
        <v>97</v>
      </c>
      <c r="C72" s="38" t="s">
        <v>171</v>
      </c>
      <c r="D72" s="90">
        <v>3459.4560000000006</v>
      </c>
      <c r="E72" s="91"/>
      <c r="F72" s="91">
        <v>22.91</v>
      </c>
      <c r="G72" s="91">
        <f t="shared" si="0"/>
        <v>22.91</v>
      </c>
      <c r="H72" s="92">
        <f t="shared" si="1"/>
        <v>79256.13696</v>
      </c>
    </row>
    <row r="73" spans="1:8" ht="15.75" customHeight="1">
      <c r="A73" s="89">
        <v>77</v>
      </c>
      <c r="B73" s="47" t="s">
        <v>98</v>
      </c>
      <c r="C73" s="38" t="s">
        <v>171</v>
      </c>
      <c r="D73" s="90">
        <v>4495.721999999999</v>
      </c>
      <c r="E73" s="91">
        <v>8.36</v>
      </c>
      <c r="F73" s="91">
        <v>8.74</v>
      </c>
      <c r="G73" s="91">
        <f t="shared" si="0"/>
        <v>8.55</v>
      </c>
      <c r="H73" s="92">
        <f t="shared" si="1"/>
        <v>38438.4231</v>
      </c>
    </row>
    <row r="74" spans="1:8" ht="15.75" customHeight="1">
      <c r="A74" s="89">
        <v>79</v>
      </c>
      <c r="B74" s="98" t="s">
        <v>100</v>
      </c>
      <c r="C74" s="38" t="s">
        <v>171</v>
      </c>
      <c r="D74" s="90">
        <v>2204.0480000000002</v>
      </c>
      <c r="E74" s="91">
        <v>1.57</v>
      </c>
      <c r="F74" s="91">
        <v>1.94</v>
      </c>
      <c r="G74" s="91">
        <f t="shared" si="0"/>
        <v>1.755</v>
      </c>
      <c r="H74" s="92">
        <f t="shared" si="1"/>
        <v>3868.10424</v>
      </c>
    </row>
    <row r="75" spans="1:8" ht="15.75" customHeight="1">
      <c r="A75" s="89">
        <v>80</v>
      </c>
      <c r="B75" s="47" t="s">
        <v>101</v>
      </c>
      <c r="C75" s="38" t="s">
        <v>131</v>
      </c>
      <c r="D75" s="90">
        <v>15375.36</v>
      </c>
      <c r="E75" s="91"/>
      <c r="F75" s="91">
        <v>1.16</v>
      </c>
      <c r="G75" s="91">
        <f t="shared" si="0"/>
        <v>1.16</v>
      </c>
      <c r="H75" s="92">
        <f t="shared" si="1"/>
        <v>17835.4176</v>
      </c>
    </row>
    <row r="76" spans="1:8" ht="15.75" customHeight="1">
      <c r="A76" s="89">
        <v>81</v>
      </c>
      <c r="B76" s="93" t="s">
        <v>328</v>
      </c>
      <c r="C76" s="38" t="s">
        <v>131</v>
      </c>
      <c r="D76" s="90">
        <v>5473.545000000001</v>
      </c>
      <c r="E76" s="91">
        <v>5.84</v>
      </c>
      <c r="F76" s="91">
        <v>6.62</v>
      </c>
      <c r="G76" s="91">
        <f t="shared" si="0"/>
        <v>6.23</v>
      </c>
      <c r="H76" s="92">
        <f t="shared" si="1"/>
        <v>34100.18535</v>
      </c>
    </row>
    <row r="77" spans="1:8" ht="15.75" customHeight="1">
      <c r="A77" s="89">
        <v>83</v>
      </c>
      <c r="B77" s="93" t="s">
        <v>329</v>
      </c>
      <c r="C77" s="38" t="s">
        <v>131</v>
      </c>
      <c r="D77" s="90">
        <v>5473.545000000001</v>
      </c>
      <c r="E77" s="91">
        <v>9.26</v>
      </c>
      <c r="F77" s="91">
        <v>11.3</v>
      </c>
      <c r="G77" s="91">
        <f t="shared" si="0"/>
        <v>10.28</v>
      </c>
      <c r="H77" s="92">
        <f t="shared" si="1"/>
        <v>56268.0426</v>
      </c>
    </row>
    <row r="78" spans="1:8" ht="15.75" customHeight="1">
      <c r="A78" s="89">
        <v>84</v>
      </c>
      <c r="B78" s="93" t="s">
        <v>330</v>
      </c>
      <c r="C78" s="38" t="s">
        <v>131</v>
      </c>
      <c r="D78" s="90">
        <v>5473.545000000001</v>
      </c>
      <c r="E78" s="91">
        <v>8.96</v>
      </c>
      <c r="F78" s="91">
        <v>8.76</v>
      </c>
      <c r="G78" s="91">
        <f t="shared" si="0"/>
        <v>8.86</v>
      </c>
      <c r="H78" s="92">
        <f t="shared" si="1"/>
        <v>48495.6087</v>
      </c>
    </row>
    <row r="79" spans="1:8" ht="15.75" customHeight="1">
      <c r="A79" s="89">
        <v>85</v>
      </c>
      <c r="B79" s="47" t="s">
        <v>106</v>
      </c>
      <c r="C79" s="38" t="s">
        <v>131</v>
      </c>
      <c r="D79" s="90">
        <v>2297.6800000000003</v>
      </c>
      <c r="E79" s="91">
        <v>15.6</v>
      </c>
      <c r="F79" s="91"/>
      <c r="G79" s="91">
        <f t="shared" si="0"/>
        <v>15.6</v>
      </c>
      <c r="H79" s="92">
        <f t="shared" si="1"/>
        <v>35843.808</v>
      </c>
    </row>
    <row r="80" spans="1:8" ht="15.75" customHeight="1">
      <c r="A80" s="89">
        <v>86</v>
      </c>
      <c r="B80" s="47" t="s">
        <v>107</v>
      </c>
      <c r="C80" s="38" t="s">
        <v>171</v>
      </c>
      <c r="D80" s="90">
        <v>42679.56</v>
      </c>
      <c r="E80" s="91">
        <v>4.17</v>
      </c>
      <c r="F80" s="91">
        <v>4.55</v>
      </c>
      <c r="G80" s="91">
        <f t="shared" si="0"/>
        <v>4.36</v>
      </c>
      <c r="H80" s="92">
        <f t="shared" si="1"/>
        <v>186082.8816</v>
      </c>
    </row>
    <row r="81" spans="1:8" ht="15.75" customHeight="1">
      <c r="A81" s="89">
        <v>87</v>
      </c>
      <c r="B81" s="47" t="s">
        <v>108</v>
      </c>
      <c r="C81" s="38" t="s">
        <v>131</v>
      </c>
      <c r="D81" s="90">
        <v>4612.608000000001</v>
      </c>
      <c r="E81" s="91">
        <v>4.35</v>
      </c>
      <c r="F81" s="91"/>
      <c r="G81" s="91">
        <f t="shared" si="0"/>
        <v>4.35</v>
      </c>
      <c r="H81" s="92">
        <f t="shared" si="1"/>
        <v>20064.8448</v>
      </c>
    </row>
    <row r="82" spans="1:8" ht="15.75" customHeight="1">
      <c r="A82" s="89">
        <v>88</v>
      </c>
      <c r="B82" s="47" t="s">
        <v>109</v>
      </c>
      <c r="C82" s="38" t="s">
        <v>171</v>
      </c>
      <c r="D82" s="90">
        <v>28828.800000000003</v>
      </c>
      <c r="E82" s="91">
        <v>5.79</v>
      </c>
      <c r="F82" s="91">
        <v>9.71</v>
      </c>
      <c r="G82" s="91">
        <f t="shared" si="0"/>
        <v>7.75</v>
      </c>
      <c r="H82" s="92">
        <f t="shared" si="1"/>
        <v>223423.2</v>
      </c>
    </row>
    <row r="83" spans="1:8" ht="15.75" customHeight="1">
      <c r="A83" s="89">
        <v>89</v>
      </c>
      <c r="B83" s="93" t="s">
        <v>110</v>
      </c>
      <c r="C83" s="38" t="s">
        <v>131</v>
      </c>
      <c r="D83" s="90">
        <v>3690.0864</v>
      </c>
      <c r="E83" s="91">
        <v>3.61</v>
      </c>
      <c r="F83" s="91">
        <v>3.64</v>
      </c>
      <c r="G83" s="91">
        <f t="shared" si="0"/>
        <v>3.625</v>
      </c>
      <c r="H83" s="92">
        <f t="shared" si="1"/>
        <v>13376.5632</v>
      </c>
    </row>
    <row r="84" spans="1:8" ht="15.75" customHeight="1">
      <c r="A84" s="89">
        <v>90</v>
      </c>
      <c r="B84" s="93" t="s">
        <v>331</v>
      </c>
      <c r="C84" s="38" t="s">
        <v>171</v>
      </c>
      <c r="D84" s="90">
        <v>3676</v>
      </c>
      <c r="E84" s="91">
        <v>6.29</v>
      </c>
      <c r="F84" s="91"/>
      <c r="G84" s="91">
        <f t="shared" si="0"/>
        <v>6.29</v>
      </c>
      <c r="H84" s="92">
        <f t="shared" si="1"/>
        <v>23122.04</v>
      </c>
    </row>
    <row r="85" spans="1:8" ht="15.75" customHeight="1">
      <c r="A85" s="89">
        <v>91</v>
      </c>
      <c r="B85" s="47" t="s">
        <v>112</v>
      </c>
      <c r="C85" s="38" t="s">
        <v>171</v>
      </c>
      <c r="D85" s="90">
        <v>3293.4440000000004</v>
      </c>
      <c r="E85" s="91">
        <v>5.77</v>
      </c>
      <c r="F85" s="91">
        <v>8.52</v>
      </c>
      <c r="G85" s="91">
        <f t="shared" si="0"/>
        <v>7.145</v>
      </c>
      <c r="H85" s="92">
        <f t="shared" si="1"/>
        <v>23531.65738</v>
      </c>
    </row>
    <row r="86" spans="1:8" ht="15.75" customHeight="1">
      <c r="A86" s="99">
        <v>92</v>
      </c>
      <c r="B86" s="65" t="s">
        <v>113</v>
      </c>
      <c r="C86" s="56" t="s">
        <v>131</v>
      </c>
      <c r="D86" s="100">
        <v>7175.168</v>
      </c>
      <c r="E86" s="101">
        <v>1.91</v>
      </c>
      <c r="F86" s="101">
        <v>2.39</v>
      </c>
      <c r="G86" s="101">
        <f t="shared" si="0"/>
        <v>2.15</v>
      </c>
      <c r="H86" s="102">
        <f t="shared" si="1"/>
        <v>15426.6112</v>
      </c>
    </row>
    <row r="87" spans="1:8" ht="15.75" customHeight="1">
      <c r="A87" s="9" t="s">
        <v>332</v>
      </c>
      <c r="B87" s="7"/>
      <c r="C87" s="7"/>
      <c r="D87" s="7"/>
      <c r="E87" s="7"/>
      <c r="F87" s="7"/>
      <c r="G87" s="8"/>
      <c r="H87" s="103">
        <f>SUM(H5:H86)</f>
        <v>9643308.731</v>
      </c>
    </row>
    <row r="88" ht="15.75" customHeight="1">
      <c r="A88" s="3" t="s">
        <v>333</v>
      </c>
    </row>
    <row r="89" ht="15.75" customHeight="1">
      <c r="A89" s="3" t="s">
        <v>334</v>
      </c>
    </row>
    <row r="90" ht="15.75" customHeight="1">
      <c r="A90" s="3" t="s">
        <v>335</v>
      </c>
    </row>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G3:G4"/>
    <mergeCell ref="A87:G87"/>
    <mergeCell ref="A3:A4"/>
    <mergeCell ref="B3:B4"/>
    <mergeCell ref="C3:C4"/>
    <mergeCell ref="D3:D4"/>
    <mergeCell ref="E3:E4"/>
    <mergeCell ref="F3:F4"/>
    <mergeCell ref="H3:H4"/>
  </mergeCells>
  <printOptions/>
  <pageMargins left="0.5118110236220472" right="0.5118110236220472" top="0.7874015748031497" bottom="0.7874015748031497"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Nutrição</dc:creator>
  <cp:keywords/>
  <dc:description/>
  <cp:lastModifiedBy/>
  <dcterms:created xsi:type="dcterms:W3CDTF">2022-02-14T12:17:57Z</dcterms:created>
  <cp:category/>
  <cp:version/>
  <cp:contentType/>
  <cp:contentStatus/>
</cp:coreProperties>
</file>