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0730" windowHeight="11160" activeTab="2"/>
  </bookViews>
  <sheets>
    <sheet name="Anexo II - A" sheetId="1" r:id="rId1"/>
    <sheet name="Anexo II - B" sheetId="2" r:id="rId2"/>
    <sheet name="Anexo II - C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c094549</author>
  </authors>
  <commentList>
    <comment ref="H15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6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7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8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2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6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30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31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2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3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<sst xmlns="http://schemas.openxmlformats.org/spreadsheetml/2006/main" count="408" uniqueCount="251">
  <si>
    <t>ITEM</t>
  </si>
  <si>
    <t>CÓDIGO</t>
  </si>
  <si>
    <t>DESCRIÇÃO</t>
  </si>
  <si>
    <t>UN</t>
  </si>
  <si>
    <t>QUANTIDADE</t>
  </si>
  <si>
    <t>TOTAL</t>
  </si>
  <si>
    <t>1</t>
  </si>
  <si>
    <t>SERVIÇOS DE ESCRITÓRIO, LABORATÓRIO E CAMPO</t>
  </si>
  <si>
    <t>1.1</t>
  </si>
  <si>
    <t>01.005.0004-0</t>
  </si>
  <si>
    <t>EMOP</t>
  </si>
  <si>
    <t>1.2</t>
  </si>
  <si>
    <t>01.007.0010-0</t>
  </si>
  <si>
    <t>1.3</t>
  </si>
  <si>
    <t>01.007.0020-0</t>
  </si>
  <si>
    <t>1.4</t>
  </si>
  <si>
    <t>01.007.0025-0</t>
  </si>
  <si>
    <t>1.5</t>
  </si>
  <si>
    <t>01.007.0030-0</t>
  </si>
  <si>
    <t>1.6</t>
  </si>
  <si>
    <t>01.016.0081-0</t>
  </si>
  <si>
    <t>1.7</t>
  </si>
  <si>
    <t>01.016.0033-0</t>
  </si>
  <si>
    <t>1.8</t>
  </si>
  <si>
    <t>01.016.0052-0</t>
  </si>
  <si>
    <t>1.9</t>
  </si>
  <si>
    <t>01.050.0153-0</t>
  </si>
  <si>
    <t>2</t>
  </si>
  <si>
    <t>CANTEIRO DE OBRAS</t>
  </si>
  <si>
    <t xml:space="preserve">UN </t>
  </si>
  <si>
    <t>2.1</t>
  </si>
  <si>
    <t>02.002.0011-0</t>
  </si>
  <si>
    <t>2.2</t>
  </si>
  <si>
    <t>02.006.0015-0</t>
  </si>
  <si>
    <t>2.3</t>
  </si>
  <si>
    <t>02.006.0020-0</t>
  </si>
  <si>
    <t>2.4</t>
  </si>
  <si>
    <t>02.006.0050-0</t>
  </si>
  <si>
    <t>2.5</t>
  </si>
  <si>
    <t>02.011.0010-0</t>
  </si>
  <si>
    <t>2.6</t>
  </si>
  <si>
    <t>02.015.0001-0</t>
  </si>
  <si>
    <t>2.7</t>
  </si>
  <si>
    <t>02.016.0001-0</t>
  </si>
  <si>
    <t>2.8</t>
  </si>
  <si>
    <t>02.016.0004-0</t>
  </si>
  <si>
    <t>2.9</t>
  </si>
  <si>
    <t>02.020.0001-0</t>
  </si>
  <si>
    <t>2.10</t>
  </si>
  <si>
    <t>02.030.0005-0</t>
  </si>
  <si>
    <t>3</t>
  </si>
  <si>
    <t>MOVIMENTO DE TERRA</t>
  </si>
  <si>
    <t>3.1</t>
  </si>
  <si>
    <t>03.001.0001-1</t>
  </si>
  <si>
    <t>3.2</t>
  </si>
  <si>
    <t>03.015.0014-0</t>
  </si>
  <si>
    <t>3.3</t>
  </si>
  <si>
    <t>03.025.0035-0</t>
  </si>
  <si>
    <t>3.4</t>
  </si>
  <si>
    <t>03.036.0210-0</t>
  </si>
  <si>
    <t>4</t>
  </si>
  <si>
    <t>TRANSPORTE</t>
  </si>
  <si>
    <t>4.1</t>
  </si>
  <si>
    <t>04.005.0164-0</t>
  </si>
  <si>
    <t>4.2</t>
  </si>
  <si>
    <t>04.005.0300-0</t>
  </si>
  <si>
    <t>4.3</t>
  </si>
  <si>
    <t>04.012.0071-1</t>
  </si>
  <si>
    <t>4.4</t>
  </si>
  <si>
    <t>04.013.0015-0</t>
  </si>
  <si>
    <t>4.5</t>
  </si>
  <si>
    <t>04.018.0015-0</t>
  </si>
  <si>
    <t>5</t>
  </si>
  <si>
    <t>SERVIÇOS COMPLEMENTARES</t>
  </si>
  <si>
    <t>5.1</t>
  </si>
  <si>
    <t>05.010.0005-0</t>
  </si>
  <si>
    <t>5.2</t>
  </si>
  <si>
    <t>05.080.0070-0</t>
  </si>
  <si>
    <t>5.3</t>
  </si>
  <si>
    <t>05.081.0032-0</t>
  </si>
  <si>
    <t>5.4</t>
  </si>
  <si>
    <t>05.100.0900-0</t>
  </si>
  <si>
    <t>5.5</t>
  </si>
  <si>
    <t>05.105.0121-0</t>
  </si>
  <si>
    <t>5.6</t>
  </si>
  <si>
    <t>05.105.0126-0</t>
  </si>
  <si>
    <t>5.7</t>
  </si>
  <si>
    <t>05.105.0130-0</t>
  </si>
  <si>
    <t>5.8</t>
  </si>
  <si>
    <t>05.105.0169-0</t>
  </si>
  <si>
    <t>5.9</t>
  </si>
  <si>
    <t>05.105.0145-0</t>
  </si>
  <si>
    <t>5.10</t>
  </si>
  <si>
    <t>05.105.0146-0</t>
  </si>
  <si>
    <t>5.11</t>
  </si>
  <si>
    <t>05.105.0100-0</t>
  </si>
  <si>
    <t>6</t>
  </si>
  <si>
    <t>GALERIAS, DRENOS E CONEXÕES</t>
  </si>
  <si>
    <t>6.1</t>
  </si>
  <si>
    <t>06.004.0092-0</t>
  </si>
  <si>
    <t>6.2</t>
  </si>
  <si>
    <t>06.004.0253-1</t>
  </si>
  <si>
    <t>6.3</t>
  </si>
  <si>
    <t>06.004.0254-1</t>
  </si>
  <si>
    <t>6.4</t>
  </si>
  <si>
    <t>06.015.0030-0</t>
  </si>
  <si>
    <t>6.5</t>
  </si>
  <si>
    <t>06.016.0001-0</t>
  </si>
  <si>
    <t>6.6</t>
  </si>
  <si>
    <t>06.085.0045-0</t>
  </si>
  <si>
    <t>8</t>
  </si>
  <si>
    <t>BASE E PAVIMENTOS</t>
  </si>
  <si>
    <t>8.1</t>
  </si>
  <si>
    <t>08.036.0002-0</t>
  </si>
  <si>
    <t>19</t>
  </si>
  <si>
    <t>ALUGUEL DE EQUIPAMENTOS</t>
  </si>
  <si>
    <t>19.1</t>
  </si>
  <si>
    <t>19.004.0030-2</t>
  </si>
  <si>
    <t>19.2</t>
  </si>
  <si>
    <t>19.004.0030-4</t>
  </si>
  <si>
    <t>PREPARO MANUAL DE TERRENO,COMPREENDENDO ACERTO,RASPAGEM EVEN</t>
  </si>
  <si>
    <t>M2</t>
  </si>
  <si>
    <t>MONTAGEM E DESMONTAGEM DE UM CONJUNTO DE BOMBAS (15CV) PARA</t>
  </si>
  <si>
    <t>CRAVACAO E RETIRADA DE UMA PONTEIRA FILTRANTE</t>
  </si>
  <si>
    <t>OPERACAO E MANUTENCAO DO SISTEMA,EXCLUSIVE ENERGIA ELETRICA,</t>
  </si>
  <si>
    <t>DIA</t>
  </si>
  <si>
    <t>ENERGIA CONSUMIDA PELO SISTEMA,MEDIDA PELA POTENCIA INSTALAD</t>
  </si>
  <si>
    <t>CV X H</t>
  </si>
  <si>
    <t>LEVANTAMENTO PLANIALTIMETRICO CADASTRAL DE AREA URBANA OU SU</t>
  </si>
  <si>
    <t>LANCAMENTO DE LINHA POLIGONAL BASICA,COM PRECISAO DE FECHAME</t>
  </si>
  <si>
    <t>KM</t>
  </si>
  <si>
    <t>NIVELAMENTO E CONTRANIVELAMENTO DE LINHA TOPOGRAFICA,EM TERR</t>
  </si>
  <si>
    <t>ELABORACAO DE MICRO E MESODRENAGEM (VAZAO ATE 10M3/SEG) EM</t>
  </si>
  <si>
    <t>TAPUME DE VEDACAO OU PROTECAO,EXECUTADO COM TELHAS TRAPEZOID</t>
  </si>
  <si>
    <t>ALUGUEL CONTAINER PARA ESCRITORIO C/WC,MEDINDO 2,20M LARGURA</t>
  </si>
  <si>
    <t>UNXMES</t>
  </si>
  <si>
    <t>ALUGUEL CONTAINER PARA SANITARIO-VESTIARIO,MEDINDO 2,20M LAR</t>
  </si>
  <si>
    <t>ALUGUEL DE BANHEIRO QUIMICO,PORTATIL,MEDINDO 2,31M ALTURA X</t>
  </si>
  <si>
    <t>CERCA PROTETORA DE BORDA DE VALA OU OBRA,COM TELA PLASTICA N</t>
  </si>
  <si>
    <t>INSTALACAO E LIGACAO PROVISORIA PARA ABASTECIMENTO DE AGUA E</t>
  </si>
  <si>
    <t>INSTALACAO E LIGACAO PROVISORIA DE ALIMENTACAO DE ENERGIA EL</t>
  </si>
  <si>
    <t>ENTRADA DE SERVICO AEREA,EM MEDIA TENSAO(15KV),PARA 45KVA,IN</t>
  </si>
  <si>
    <t>PLACA DE IDENTIFICACAO DE OBRA PUBLICA,INCLUSIVE PINTURA E S</t>
  </si>
  <si>
    <t>PLACA DE SINALIZACAO PREVENTIVA PARA OBRA NA VIA PUBLICA,DE</t>
  </si>
  <si>
    <t>ESCAVACAO MANUAL DE VALA/CAVA EM MATERIAL DE 1ª CATEGORIA (A</t>
  </si>
  <si>
    <t>M3</t>
  </si>
  <si>
    <t>REATERRO DE VALA/CAVA COM AREIA,INCLUSIVE FORNECIMENTO DO MA</t>
  </si>
  <si>
    <t>ESPALHAMENTO DE MATERIAL DE 1ª CATEGORIA E ATERROS,COM TRATO</t>
  </si>
  <si>
    <t>ESCAVACAO EM LEITO DE RIO OU CANAL(DRAGAGEM)DE MATERIAL MOLE</t>
  </si>
  <si>
    <t>TRANSPORTE DE CARGA DE QUALQUER NATUREZA,EXCLUSIVE AS DESPES</t>
  </si>
  <si>
    <t>T X KM</t>
  </si>
  <si>
    <t>TRANSPORTE DE CONTAINER,SEGUNDO DESCRICAO DA FAMILIA 02.006,</t>
  </si>
  <si>
    <t>UNXKM</t>
  </si>
  <si>
    <t>CARGA DE MATERIAL COM PA-CARREGADEIRA DE 1,30M3,EXCLUSIVE DE</t>
  </si>
  <si>
    <t>T</t>
  </si>
  <si>
    <t>CARGA E DESCARGA DE CONTAINER,SEGUNDO DESCRICAO DA FAMILIA 0</t>
  </si>
  <si>
    <t>RECEBIMENTO DE CARGA,DESCARGA E MANOBRA DE CAMINHAO BASCULAN</t>
  </si>
  <si>
    <t>ESGOTAMENTO DE VALA MEDIDO PELA POTENCIA INSTALADA E PELO TE</t>
  </si>
  <si>
    <t>CVxH</t>
  </si>
  <si>
    <t>ENSECADEIRA DE ESTACAS-PRANCHAS DE ACO EM CAVAS OU VALAS COM</t>
  </si>
  <si>
    <t>ESCORAMENTO PARA VALAS "TIPO BLINDAGEM",COM LARGURA DE 3,00M</t>
  </si>
  <si>
    <t>UNIDADE REF.P/COMPL.ADM LOCAL,CONSID:CONSUMO AGUA,TEL.ENERGI</t>
  </si>
  <si>
    <t>UR</t>
  </si>
  <si>
    <t>MAO-DE-OBRA DE APONTADOR,INCLUSIVE ENCARGOS SOCIAIS</t>
  </si>
  <si>
    <t>MES</t>
  </si>
  <si>
    <t>MAO-DE-OBRA DE FEITOR (ENCARREGADO DE TURMA),INCLUSIVE ENCAR</t>
  </si>
  <si>
    <t>MAO-DE-OBRA DE ENGENHEIRO OU ARQUITETO JR.,INCLUSIVE ENCARGO</t>
  </si>
  <si>
    <t>MAO-DE-OBRA DE TECNICO DE SEGURANCA DO TRABALHO,INCLUSIVE EN</t>
  </si>
  <si>
    <t>MAO-DE-OBRA PARA TOPOGRAFO "A",INCLUSIVE ENCARGOS SOCIAIS</t>
  </si>
  <si>
    <t>MAO-DE-OBRA PARA AUXILIAR DE TOPOGRAFIA,INCLUSIVE ENCARGOS S</t>
  </si>
  <si>
    <t>MAO-DE-OBRA DE VIGIA,INCLUSIVE ENCARGOS SOCIAIS</t>
  </si>
  <si>
    <t>TUBO DE CONCRETO ARMADO,CLASSE PA-2(NBR 8890/03),PARA GALERI</t>
  </si>
  <si>
    <t>M</t>
  </si>
  <si>
    <t>CANAL PRE-FABRICADO,EM CONCRETO PROTENDIDO E/OU ARMADO,COM S</t>
  </si>
  <si>
    <t>COBERTURA DE CANAL PRE-FABRICADO,EM CONCRETO PROTENDIDO E/OU</t>
  </si>
  <si>
    <t>CAIXA DE RALO ALVENARIA BLOCOS CONCRETO (20X20X40CM),PAREDES</t>
  </si>
  <si>
    <t>TAMPAO COMPLETO DE FºFº,DE 0,60M DE DIAMETRO,COM 175 A 180KG</t>
  </si>
  <si>
    <t>ENROCAMENTO COM PEDRA-DE-MAO ARRUMADA,INCLUSIVE FORNECIMENTO</t>
  </si>
  <si>
    <t>CAMADA DE BLOQUEIO (COLCHAO) DE AREIA,ESPALHADO E COMPRIMIDO</t>
  </si>
  <si>
    <t>CARRETA PARA TRANSPORTE PESADO,CAPACIDADE PARA CARGA UTIL DE</t>
  </si>
  <si>
    <t>H</t>
  </si>
  <si>
    <t>PREÇO UNITÁRIO S/ BDI</t>
  </si>
  <si>
    <t>PREÇO UNITÁRIO C/ BDI</t>
  </si>
  <si>
    <t>TOTAL 1</t>
  </si>
  <si>
    <t>TABELA</t>
  </si>
  <si>
    <t>TOTAL 2</t>
  </si>
  <si>
    <t>TOTAL 3</t>
  </si>
  <si>
    <t>TOTAL 4</t>
  </si>
  <si>
    <t>TOTAL 5</t>
  </si>
  <si>
    <t>TOTAL 7</t>
  </si>
  <si>
    <t>TOTAL 6</t>
  </si>
  <si>
    <t>TOTAL 8</t>
  </si>
  <si>
    <t>Valor Total da Proposta (1+2+3+4+5+6+7+8)</t>
  </si>
  <si>
    <t>BDI: 28,82</t>
  </si>
  <si>
    <t>Fonte de Custo: EMOP 11/2021 - Desonerada</t>
  </si>
  <si>
    <t>Objeto: Contratação de empresa especializada para obra de drenagem do canal na Rua Casuarina (Log 0988), Cem Braças, neste Município.</t>
  </si>
  <si>
    <t>PREFEITURA MUNICIPAL DE ARMAÇÃO DOS BÚZIOS
ESTADO DO RIO DE JANEIRO
COORDENADORIA ESPECIAL DE LICITAÇÕES</t>
  </si>
  <si>
    <t>Processo Administrativo Nº 7696/2021</t>
  </si>
  <si>
    <t>ANEXO II - B - PLANILHA DE COMPOSIÇÃO DE BDI</t>
  </si>
  <si>
    <t>BDI Referencial: 28,82</t>
  </si>
  <si>
    <r>
      <t xml:space="preserve">COMPOSIÇÃO   DO   B.D.I  -  </t>
    </r>
    <r>
      <rPr>
        <b/>
        <sz val="12"/>
        <color indexed="10"/>
        <rFont val="Arial"/>
        <family val="2"/>
      </rPr>
      <t>DESONERADO</t>
    </r>
    <r>
      <rPr>
        <b/>
        <sz val="12"/>
        <color indexed="12"/>
        <rFont val="Arial"/>
        <family val="2"/>
      </rPr>
      <t xml:space="preserve"> - Lei 12.844/13</t>
    </r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</si>
  <si>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</si>
  <si>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</si>
  <si>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</si>
  <si>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</si>
  <si>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</si>
  <si>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</si>
  <si>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</si>
  <si>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</si>
  <si>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</si>
  <si>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</si>
  <si>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</si>
  <si>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</si>
  <si>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</si>
  <si>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</si>
  <si>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</si>
  <si>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</si>
  <si>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</si>
  <si>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</si>
  <si>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</si>
  <si>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</si>
  <si>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</si>
  <si>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</si>
  <si>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</si>
  <si>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</si>
  <si>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</si>
  <si>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</si>
  <si>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</si>
  <si>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</si>
  <si>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</si>
  <si>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</si>
  <si>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>B.D.I  Desonerado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</si>
  <si>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Item</t>
  </si>
  <si>
    <t>SERVIÇO</t>
  </si>
  <si>
    <t>%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</si>
  <si>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</si>
  <si>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</si>
  <si>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</si>
  <si>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</si>
  <si>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</si>
  <si>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</si>
  <si>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</si>
  <si>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</si>
  <si>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</si>
  <si>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</si>
  <si>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</si>
  <si>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</si>
  <si>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SUBTOTAL</t>
  </si>
  <si>
    <t>TOTAL GERAL DA ETAPA</t>
  </si>
  <si>
    <t>ANEXO II - C - CRONOGRAMA FÍSICO FINANCEIRO</t>
  </si>
  <si>
    <t>Concorrência Pública Nº: xxx/2022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</si>
</sst>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sz val="10"/>
      <name val="Times New Roman"/>
      <family val="1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hair"/>
      <right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hair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ill="0">
      <alignment/>
      <protection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203">
    <xf numFmtId="0" fontId="0" fillId="0" borderId="0" xfId="0"/>
    <xf numFmtId="49" fontId="4" fillId="2" borderId="1" xfId="24" applyNumberFormat="1" applyFont="1" applyFill="1" applyBorder="1" applyAlignment="1">
      <alignment horizontal="center"/>
      <protection/>
    </xf>
    <xf numFmtId="49" fontId="4" fillId="2" borderId="2" xfId="24" applyNumberFormat="1" applyFont="1" applyFill="1" applyBorder="1" applyAlignment="1">
      <alignment horizontal="center" vertical="center"/>
      <protection/>
    </xf>
    <xf numFmtId="0" fontId="1" fillId="3" borderId="3" xfId="24" applyFill="1" applyBorder="1" applyAlignment="1">
      <alignment horizontal="center" vertical="center"/>
      <protection/>
    </xf>
    <xf numFmtId="0" fontId="1" fillId="3" borderId="4" xfId="24" applyFill="1" applyBorder="1" applyAlignment="1" applyProtection="1">
      <alignment horizontal="center" vertical="center"/>
      <protection locked="0"/>
    </xf>
    <xf numFmtId="0" fontId="1" fillId="3" borderId="4" xfId="24" applyFill="1" applyBorder="1" applyAlignment="1">
      <alignment horizontal="center" vertical="center"/>
      <protection/>
    </xf>
    <xf numFmtId="0" fontId="1" fillId="0" borderId="4" xfId="24" applyBorder="1" applyAlignment="1">
      <alignment horizontal="justify" vertical="center"/>
      <protection/>
    </xf>
    <xf numFmtId="0" fontId="1" fillId="0" borderId="4" xfId="24" applyBorder="1" applyAlignment="1">
      <alignment horizontal="center" vertical="center" wrapText="1"/>
      <protection/>
    </xf>
    <xf numFmtId="4" fontId="1" fillId="0" borderId="4" xfId="20" applyNumberFormat="1" applyFont="1" applyFill="1" applyBorder="1" applyAlignment="1">
      <alignment horizontal="center" vertical="center"/>
    </xf>
    <xf numFmtId="4" fontId="1" fillId="0" borderId="4" xfId="24" applyNumberFormat="1" applyBorder="1" applyAlignment="1">
      <alignment horizontal="center" vertical="center" wrapText="1"/>
      <protection/>
    </xf>
    <xf numFmtId="4" fontId="1" fillId="3" borderId="5" xfId="25" applyNumberFormat="1" applyFont="1" applyFill="1" applyBorder="1" applyAlignment="1">
      <alignment horizontal="center" vertical="center"/>
    </xf>
    <xf numFmtId="0" fontId="1" fillId="3" borderId="6" xfId="24" applyFill="1" applyBorder="1" applyAlignment="1">
      <alignment horizontal="center" vertical="center"/>
      <protection/>
    </xf>
    <xf numFmtId="0" fontId="1" fillId="3" borderId="7" xfId="24" applyFill="1" applyBorder="1" applyAlignment="1" applyProtection="1">
      <alignment horizontal="center" vertical="center"/>
      <protection locked="0"/>
    </xf>
    <xf numFmtId="0" fontId="1" fillId="3" borderId="7" xfId="24" applyFill="1" applyBorder="1" applyAlignment="1">
      <alignment horizontal="center" vertical="center"/>
      <protection/>
    </xf>
    <xf numFmtId="0" fontId="1" fillId="0" borderId="4" xfId="24" applyBorder="1" applyAlignment="1">
      <alignment horizontal="justify" vertical="center" wrapText="1"/>
      <protection/>
    </xf>
    <xf numFmtId="3" fontId="1" fillId="0" borderId="7" xfId="20" applyNumberFormat="1" applyFont="1" applyFill="1" applyBorder="1" applyAlignment="1">
      <alignment horizontal="center" vertical="center"/>
    </xf>
    <xf numFmtId="4" fontId="1" fillId="0" borderId="7" xfId="20" applyNumberFormat="1" applyFont="1" applyFill="1" applyBorder="1" applyAlignment="1">
      <alignment horizontal="center" vertical="center"/>
    </xf>
    <xf numFmtId="165" fontId="4" fillId="0" borderId="8" xfId="26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20" applyFont="1" applyFill="1" applyBorder="1" applyAlignment="1">
      <alignment vertical="center" wrapText="1"/>
    </xf>
    <xf numFmtId="4" fontId="4" fillId="0" borderId="0" xfId="20" applyNumberFormat="1" applyFont="1" applyFill="1" applyBorder="1" applyAlignment="1">
      <alignment vertical="center" wrapText="1"/>
    </xf>
    <xf numFmtId="44" fontId="4" fillId="0" borderId="10" xfId="26" applyFont="1" applyFill="1" applyBorder="1" applyAlignment="1">
      <alignment vertical="center" wrapText="1"/>
    </xf>
    <xf numFmtId="49" fontId="4" fillId="2" borderId="1" xfId="24" applyNumberFormat="1" applyFont="1" applyFill="1" applyBorder="1" applyAlignment="1">
      <alignment horizontal="center" vertical="center"/>
      <protection/>
    </xf>
    <xf numFmtId="4" fontId="4" fillId="2" borderId="2" xfId="24" applyNumberFormat="1" applyFont="1" applyFill="1" applyBorder="1" applyAlignment="1">
      <alignment horizontal="center" vertical="center"/>
      <protection/>
    </xf>
    <xf numFmtId="4" fontId="4" fillId="2" borderId="11" xfId="24" applyNumberFormat="1" applyFont="1" applyFill="1" applyBorder="1" applyAlignment="1">
      <alignment horizontal="center" vertical="center"/>
      <protection/>
    </xf>
    <xf numFmtId="165" fontId="6" fillId="2" borderId="12" xfId="26" applyNumberFormat="1" applyFont="1" applyFill="1" applyBorder="1" applyAlignment="1">
      <alignment horizontal="left" vertical="center"/>
    </xf>
    <xf numFmtId="0" fontId="3" fillId="3" borderId="0" xfId="23" applyFont="1" applyFill="1" applyAlignment="1">
      <alignment vertical="center"/>
      <protection/>
    </xf>
    <xf numFmtId="0" fontId="1" fillId="3" borderId="0" xfId="23" applyFill="1" applyAlignment="1">
      <alignment vertical="center"/>
      <protection/>
    </xf>
    <xf numFmtId="0" fontId="1" fillId="3" borderId="0" xfId="23" applyFill="1" applyAlignment="1">
      <alignment horizontal="center" vertical="center"/>
      <protection/>
    </xf>
    <xf numFmtId="4" fontId="1" fillId="3" borderId="0" xfId="20" applyNumberFormat="1" applyFont="1" applyFill="1" applyAlignment="1">
      <alignment horizontal="right" vertical="center"/>
    </xf>
    <xf numFmtId="4" fontId="1" fillId="0" borderId="13" xfId="24" applyNumberFormat="1" applyBorder="1" applyAlignment="1">
      <alignment horizontal="center" vertical="center" wrapText="1"/>
      <protection/>
    </xf>
    <xf numFmtId="49" fontId="4" fillId="2" borderId="14" xfId="24" applyNumberFormat="1" applyFont="1" applyFill="1" applyBorder="1" applyAlignment="1">
      <alignment horizontal="center" vertical="center"/>
      <protection/>
    </xf>
    <xf numFmtId="4" fontId="4" fillId="2" borderId="2" xfId="24" applyNumberFormat="1" applyFont="1" applyFill="1" applyBorder="1" applyAlignment="1">
      <alignment horizontal="center" vertical="center" wrapText="1"/>
      <protection/>
    </xf>
    <xf numFmtId="4" fontId="4" fillId="2" borderId="15" xfId="24" applyNumberFormat="1" applyFont="1" applyFill="1" applyBorder="1" applyAlignment="1">
      <alignment horizontal="center" vertical="center" wrapText="1"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 horizontal="centerContinuous"/>
      <protection/>
    </xf>
    <xf numFmtId="0" fontId="2" fillId="0" borderId="0" xfId="27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1" fillId="0" borderId="15" xfId="27" applyBorder="1" applyAlignment="1">
      <alignment vertical="center"/>
      <protection/>
    </xf>
    <xf numFmtId="0" fontId="1" fillId="0" borderId="14" xfId="27" applyBorder="1" applyAlignment="1">
      <alignment vertical="center"/>
      <protection/>
    </xf>
    <xf numFmtId="10" fontId="1" fillId="0" borderId="14" xfId="28" applyNumberFormat="1" applyFont="1" applyFill="1" applyBorder="1" applyAlignment="1">
      <alignment horizontal="center" vertical="center"/>
    </xf>
    <xf numFmtId="4" fontId="1" fillId="0" borderId="14" xfId="27" applyNumberFormat="1" applyBorder="1" applyAlignment="1">
      <alignment vertical="center"/>
      <protection/>
    </xf>
    <xf numFmtId="4" fontId="1" fillId="0" borderId="16" xfId="27" applyNumberFormat="1" applyBorder="1" applyAlignment="1">
      <alignment vertical="center"/>
      <protection/>
    </xf>
    <xf numFmtId="0" fontId="16" fillId="0" borderId="17" xfId="27" applyFont="1" applyBorder="1">
      <alignment/>
      <protection/>
    </xf>
    <xf numFmtId="0" fontId="13" fillId="0" borderId="17" xfId="27" applyFont="1" applyBorder="1">
      <alignment/>
      <protection/>
    </xf>
    <xf numFmtId="0" fontId="12" fillId="0" borderId="17" xfId="27" applyFont="1" applyBorder="1">
      <alignment/>
      <protection/>
    </xf>
    <xf numFmtId="0" fontId="12" fillId="0" borderId="17" xfId="27" applyFont="1" applyBorder="1" applyAlignment="1">
      <alignment horizontal="center" vertical="center" wrapText="1"/>
      <protection/>
    </xf>
    <xf numFmtId="0" fontId="1" fillId="0" borderId="18" xfId="27" applyBorder="1">
      <alignment/>
      <protection/>
    </xf>
    <xf numFmtId="0" fontId="4" fillId="0" borderId="0" xfId="27" applyFont="1" applyAlignment="1">
      <alignment horizontal="right" vertical="center"/>
      <protection/>
    </xf>
    <xf numFmtId="49" fontId="18" fillId="0" borderId="0" xfId="27" applyNumberFormat="1" applyFont="1" applyAlignment="1">
      <alignment horizontal="center" vertical="center"/>
      <protection/>
    </xf>
    <xf numFmtId="0" fontId="1" fillId="0" borderId="0" xfId="27" applyAlignment="1">
      <alignment horizontal="center" vertical="center"/>
      <protection/>
    </xf>
    <xf numFmtId="49" fontId="4" fillId="0" borderId="0" xfId="27" applyNumberFormat="1" applyFont="1" applyAlignment="1">
      <alignment horizontal="left" vertical="center"/>
      <protection/>
    </xf>
    <xf numFmtId="0" fontId="12" fillId="0" borderId="0" xfId="27" applyFont="1">
      <alignment/>
      <protection/>
    </xf>
    <xf numFmtId="0" fontId="1" fillId="0" borderId="0" xfId="27">
      <alignment/>
      <protection/>
    </xf>
    <xf numFmtId="0" fontId="4" fillId="0" borderId="0" xfId="27" applyFont="1">
      <alignment/>
      <protection/>
    </xf>
    <xf numFmtId="0" fontId="1" fillId="0" borderId="19" xfId="27" applyBorder="1" applyAlignment="1">
      <alignment vertical="center"/>
      <protection/>
    </xf>
    <xf numFmtId="0" fontId="1" fillId="0" borderId="20" xfId="27" applyBorder="1" applyAlignment="1">
      <alignment vertical="center"/>
      <protection/>
    </xf>
    <xf numFmtId="0" fontId="1" fillId="0" borderId="21" xfId="27" applyBorder="1" applyAlignment="1">
      <alignment vertical="center"/>
      <protection/>
    </xf>
    <xf numFmtId="10" fontId="1" fillId="0" borderId="21" xfId="28" applyNumberFormat="1" applyFont="1" applyFill="1" applyBorder="1" applyAlignment="1">
      <alignment horizontal="center" vertical="center"/>
    </xf>
    <xf numFmtId="4" fontId="1" fillId="0" borderId="21" xfId="27" applyNumberFormat="1" applyBorder="1" applyAlignment="1">
      <alignment vertical="center"/>
      <protection/>
    </xf>
    <xf numFmtId="2" fontId="16" fillId="0" borderId="0" xfId="27" applyNumberFormat="1" applyFont="1" applyBorder="1" applyAlignment="1">
      <alignment horizontal="center" vertical="center"/>
      <protection/>
    </xf>
    <xf numFmtId="4" fontId="1" fillId="0" borderId="16" xfId="27" applyNumberFormat="1" applyBorder="1" applyAlignment="1">
      <alignment vertical="center" wrapText="1"/>
      <protection/>
    </xf>
    <xf numFmtId="164" fontId="1" fillId="4" borderId="22" xfId="30" applyFont="1" applyFill="1" applyBorder="1" applyAlignment="1">
      <alignment/>
    </xf>
    <xf numFmtId="164" fontId="1" fillId="4" borderId="23" xfId="30" applyFont="1" applyFill="1" applyBorder="1" applyAlignment="1">
      <alignment/>
    </xf>
    <xf numFmtId="39" fontId="1" fillId="4" borderId="24" xfId="30" applyNumberFormat="1" applyFont="1" applyFill="1" applyBorder="1" applyAlignment="1">
      <alignment horizontal="center" vertical="center"/>
    </xf>
    <xf numFmtId="164" fontId="1" fillId="5" borderId="22" xfId="30" applyFont="1" applyFill="1" applyBorder="1" applyAlignment="1">
      <alignment/>
    </xf>
    <xf numFmtId="164" fontId="1" fillId="5" borderId="23" xfId="30" applyFont="1" applyFill="1" applyBorder="1" applyAlignment="1">
      <alignment/>
    </xf>
    <xf numFmtId="39" fontId="1" fillId="4" borderId="25" xfId="30" applyNumberFormat="1" applyFont="1" applyFill="1" applyBorder="1" applyAlignment="1">
      <alignment horizontal="center" vertical="center"/>
    </xf>
    <xf numFmtId="39" fontId="4" fillId="6" borderId="26" xfId="32" applyNumberFormat="1" applyFont="1" applyFill="1" applyBorder="1" applyAlignment="1">
      <alignment horizontal="center" vertical="center"/>
    </xf>
    <xf numFmtId="10" fontId="4" fillId="7" borderId="27" xfId="31" applyNumberFormat="1" applyFont="1" applyFill="1" applyBorder="1" applyAlignment="1">
      <alignment horizontal="center"/>
    </xf>
    <xf numFmtId="39" fontId="4" fillId="7" borderId="28" xfId="32" applyNumberFormat="1" applyFont="1" applyFill="1" applyBorder="1" applyAlignment="1">
      <alignment horizontal="center" vertical="center"/>
    </xf>
    <xf numFmtId="0" fontId="1" fillId="4" borderId="29" xfId="23" applyNumberFormat="1" applyFont="1" applyFill="1" applyBorder="1" applyAlignment="1">
      <alignment horizontal="center"/>
      <protection/>
    </xf>
    <xf numFmtId="0" fontId="4" fillId="6" borderId="30" xfId="31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49" fontId="4" fillId="2" borderId="31" xfId="24" applyNumberFormat="1" applyFont="1" applyFill="1" applyBorder="1" applyAlignment="1">
      <alignment horizontal="left" vertical="center"/>
      <protection/>
    </xf>
    <xf numFmtId="49" fontId="4" fillId="2" borderId="32" xfId="24" applyNumberFormat="1" applyFont="1" applyFill="1" applyBorder="1" applyAlignment="1">
      <alignment horizontal="left" vertical="center"/>
      <protection/>
    </xf>
    <xf numFmtId="49" fontId="4" fillId="2" borderId="33" xfId="24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right"/>
    </xf>
    <xf numFmtId="0" fontId="4" fillId="2" borderId="31" xfId="24" applyNumberFormat="1" applyFont="1" applyFill="1" applyBorder="1" applyAlignment="1">
      <alignment horizontal="center" vertical="center"/>
      <protection/>
    </xf>
    <xf numFmtId="0" fontId="4" fillId="2" borderId="32" xfId="24" applyNumberFormat="1" applyFont="1" applyFill="1" applyBorder="1" applyAlignment="1">
      <alignment horizontal="center" vertical="center"/>
      <protection/>
    </xf>
    <xf numFmtId="0" fontId="4" fillId="2" borderId="33" xfId="24" applyNumberFormat="1" applyFont="1" applyFill="1" applyBorder="1" applyAlignment="1">
      <alignment horizontal="center" vertical="center"/>
      <protection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2" borderId="27" xfId="24" applyNumberFormat="1" applyFont="1" applyFill="1" applyBorder="1" applyAlignment="1">
      <alignment horizontal="center" vertical="center"/>
      <protection/>
    </xf>
    <xf numFmtId="49" fontId="4" fillId="2" borderId="38" xfId="24" applyNumberFormat="1" applyFont="1" applyFill="1" applyBorder="1" applyAlignment="1">
      <alignment horizontal="center" vertical="center"/>
      <protection/>
    </xf>
    <xf numFmtId="49" fontId="4" fillId="2" borderId="39" xfId="24" applyNumberFormat="1" applyFont="1" applyFill="1" applyBorder="1" applyAlignment="1">
      <alignment horizontal="center" vertical="center"/>
      <protection/>
    </xf>
    <xf numFmtId="4" fontId="4" fillId="2" borderId="27" xfId="25" applyNumberFormat="1" applyFont="1" applyFill="1" applyBorder="1" applyAlignment="1">
      <alignment horizontal="center" vertical="center" wrapText="1"/>
    </xf>
    <xf numFmtId="4" fontId="4" fillId="2" borderId="38" xfId="25" applyNumberFormat="1" applyFont="1" applyFill="1" applyBorder="1" applyAlignment="1">
      <alignment horizontal="center" vertical="center" wrapText="1"/>
    </xf>
    <xf numFmtId="4" fontId="4" fillId="2" borderId="39" xfId="25" applyNumberFormat="1" applyFont="1" applyFill="1" applyBorder="1" applyAlignment="1">
      <alignment horizontal="center" vertical="center" wrapText="1"/>
    </xf>
    <xf numFmtId="0" fontId="4" fillId="2" borderId="40" xfId="24" applyFont="1" applyFill="1" applyBorder="1" applyAlignment="1">
      <alignment horizontal="center" vertical="center" wrapText="1"/>
      <protection/>
    </xf>
    <xf numFmtId="0" fontId="4" fillId="2" borderId="2" xfId="24" applyFont="1" applyFill="1" applyBorder="1" applyAlignment="1">
      <alignment horizontal="center" vertical="center" wrapText="1"/>
      <protection/>
    </xf>
    <xf numFmtId="0" fontId="4" fillId="2" borderId="27" xfId="24" applyFont="1" applyFill="1" applyBorder="1" applyAlignment="1">
      <alignment horizontal="center" vertical="center"/>
      <protection/>
    </xf>
    <xf numFmtId="0" fontId="4" fillId="2" borderId="38" xfId="24" applyFont="1" applyFill="1" applyBorder="1" applyAlignment="1">
      <alignment horizontal="center" vertical="center"/>
      <protection/>
    </xf>
    <xf numFmtId="0" fontId="4" fillId="2" borderId="39" xfId="24" applyFont="1" applyFill="1" applyBorder="1" applyAlignment="1">
      <alignment horizontal="center" vertical="center"/>
      <protection/>
    </xf>
    <xf numFmtId="4" fontId="4" fillId="2" borderId="27" xfId="25" applyNumberFormat="1" applyFont="1" applyFill="1" applyBorder="1" applyAlignment="1">
      <alignment horizontal="center" vertical="center"/>
    </xf>
    <xf numFmtId="4" fontId="4" fillId="2" borderId="38" xfId="25" applyNumberFormat="1" applyFont="1" applyFill="1" applyBorder="1" applyAlignment="1">
      <alignment horizontal="center" vertical="center"/>
    </xf>
    <xf numFmtId="4" fontId="4" fillId="2" borderId="39" xfId="25" applyNumberFormat="1" applyFont="1" applyFill="1" applyBorder="1" applyAlignment="1">
      <alignment horizontal="center" vertical="center"/>
    </xf>
    <xf numFmtId="4" fontId="4" fillId="2" borderId="41" xfId="25" applyNumberFormat="1" applyFont="1" applyFill="1" applyBorder="1" applyAlignment="1">
      <alignment horizontal="center" vertical="center"/>
    </xf>
    <xf numFmtId="4" fontId="4" fillId="2" borderId="42" xfId="25" applyNumberFormat="1" applyFont="1" applyFill="1" applyBorder="1" applyAlignment="1">
      <alignment horizontal="center" vertical="center"/>
    </xf>
    <xf numFmtId="4" fontId="4" fillId="2" borderId="43" xfId="25" applyNumberFormat="1" applyFont="1" applyFill="1" applyBorder="1" applyAlignment="1">
      <alignment horizontal="center" vertical="center"/>
    </xf>
    <xf numFmtId="49" fontId="4" fillId="2" borderId="44" xfId="24" applyNumberFormat="1" applyFont="1" applyFill="1" applyBorder="1" applyAlignment="1">
      <alignment horizontal="center" vertical="center"/>
      <protection/>
    </xf>
    <xf numFmtId="49" fontId="4" fillId="2" borderId="1" xfId="24" applyNumberFormat="1" applyFont="1" applyFill="1" applyBorder="1" applyAlignment="1">
      <alignment horizontal="center" vertical="center"/>
      <protection/>
    </xf>
    <xf numFmtId="49" fontId="4" fillId="2" borderId="27" xfId="24" applyNumberFormat="1" applyFont="1" applyFill="1" applyBorder="1" applyAlignment="1">
      <alignment horizontal="center" vertical="center" wrapText="1"/>
      <protection/>
    </xf>
    <xf numFmtId="49" fontId="4" fillId="2" borderId="38" xfId="24" applyNumberFormat="1" applyFont="1" applyFill="1" applyBorder="1" applyAlignment="1">
      <alignment horizontal="center" vertical="center" wrapText="1"/>
      <protection/>
    </xf>
    <xf numFmtId="49" fontId="4" fillId="2" borderId="39" xfId="24" applyNumberFormat="1" applyFont="1" applyFill="1" applyBorder="1" applyAlignment="1">
      <alignment horizontal="center" vertical="center" wrapText="1"/>
      <protection/>
    </xf>
    <xf numFmtId="2" fontId="14" fillId="8" borderId="2" xfId="28" applyNumberFormat="1" applyFont="1" applyFill="1" applyBorder="1" applyAlignment="1">
      <alignment horizontal="center" vertical="center"/>
    </xf>
    <xf numFmtId="2" fontId="15" fillId="8" borderId="2" xfId="28" applyNumberFormat="1" applyFont="1" applyFill="1" applyBorder="1" applyAlignment="1">
      <alignment horizontal="center" vertical="center"/>
    </xf>
    <xf numFmtId="2" fontId="11" fillId="0" borderId="2" xfId="28" applyNumberFormat="1" applyFont="1" applyFill="1" applyBorder="1" applyAlignment="1">
      <alignment horizontal="center" vertical="center"/>
    </xf>
    <xf numFmtId="0" fontId="17" fillId="0" borderId="0" xfId="27" applyFont="1" applyBorder="1" applyAlignment="1">
      <alignment horizontal="center" vertical="center"/>
      <protection/>
    </xf>
    <xf numFmtId="0" fontId="11" fillId="9" borderId="2" xfId="27" applyFont="1" applyFill="1" applyBorder="1" applyAlignment="1">
      <alignment horizontal="left" vertical="center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11" fillId="9" borderId="2" xfId="27" applyFont="1" applyFill="1" applyBorder="1" applyAlignment="1">
      <alignment horizontal="center" vertical="center"/>
      <protection/>
    </xf>
    <xf numFmtId="2" fontId="1" fillId="8" borderId="2" xfId="28" applyNumberFormat="1" applyFont="1" applyFill="1" applyBorder="1" applyAlignment="1">
      <alignment horizontal="center" vertical="center"/>
    </xf>
    <xf numFmtId="0" fontId="4" fillId="0" borderId="0" xfId="27" applyFont="1" applyAlignment="1">
      <alignment vertical="center"/>
      <protection/>
    </xf>
    <xf numFmtId="0" fontId="4" fillId="8" borderId="45" xfId="27" applyFont="1" applyFill="1" applyBorder="1" applyAlignment="1">
      <alignment horizontal="right" vertical="center"/>
      <protection/>
    </xf>
    <xf numFmtId="0" fontId="4" fillId="8" borderId="46" xfId="27" applyFont="1" applyFill="1" applyBorder="1" applyAlignment="1">
      <alignment horizontal="right" vertical="center"/>
      <protection/>
    </xf>
    <xf numFmtId="0" fontId="4" fillId="8" borderId="47" xfId="27" applyFont="1" applyFill="1" applyBorder="1" applyAlignment="1">
      <alignment horizontal="right" vertical="center"/>
      <protection/>
    </xf>
    <xf numFmtId="0" fontId="4" fillId="8" borderId="48" xfId="27" applyFont="1" applyFill="1" applyBorder="1" applyAlignment="1">
      <alignment horizontal="right" vertical="center"/>
      <protection/>
    </xf>
    <xf numFmtId="10" fontId="4" fillId="8" borderId="49" xfId="27" applyNumberFormat="1" applyFont="1" applyFill="1" applyBorder="1" applyAlignment="1">
      <alignment horizontal="center" vertical="center"/>
      <protection/>
    </xf>
    <xf numFmtId="10" fontId="4" fillId="8" borderId="50" xfId="27" applyNumberFormat="1" applyFont="1" applyFill="1" applyBorder="1" applyAlignment="1">
      <alignment horizontal="center" vertical="center"/>
      <protection/>
    </xf>
    <xf numFmtId="0" fontId="11" fillId="3" borderId="15" xfId="27" applyFont="1" applyFill="1" applyBorder="1" applyAlignment="1">
      <alignment horizontal="right" vertical="center"/>
      <protection/>
    </xf>
    <xf numFmtId="0" fontId="11" fillId="3" borderId="14" xfId="27" applyFont="1" applyFill="1" applyBorder="1" applyAlignment="1">
      <alignment horizontal="right" vertical="center"/>
      <protection/>
    </xf>
    <xf numFmtId="0" fontId="11" fillId="3" borderId="16" xfId="27" applyFont="1" applyFill="1" applyBorder="1" applyAlignment="1">
      <alignment horizontal="right" vertical="center"/>
      <protection/>
    </xf>
    <xf numFmtId="0" fontId="11" fillId="0" borderId="0" xfId="27" applyFont="1" applyAlignment="1">
      <alignment horizontal="left"/>
      <protection/>
    </xf>
    <xf numFmtId="0" fontId="4" fillId="0" borderId="51" xfId="27" applyFont="1" applyBorder="1" applyAlignment="1">
      <alignment horizontal="right" vertical="center"/>
      <protection/>
    </xf>
    <xf numFmtId="0" fontId="4" fillId="0" borderId="9" xfId="27" applyFont="1" applyBorder="1" applyAlignment="1">
      <alignment horizontal="right" vertical="center"/>
      <protection/>
    </xf>
    <xf numFmtId="0" fontId="4" fillId="0" borderId="52" xfId="27" applyFont="1" applyBorder="1" applyAlignment="1">
      <alignment horizontal="right" vertical="center"/>
      <protection/>
    </xf>
    <xf numFmtId="0" fontId="4" fillId="0" borderId="32" xfId="27" applyFont="1" applyBorder="1" applyAlignment="1">
      <alignment horizontal="center"/>
      <protection/>
    </xf>
    <xf numFmtId="49" fontId="4" fillId="0" borderId="53" xfId="27" applyNumberFormat="1" applyFont="1" applyBorder="1" applyAlignment="1">
      <alignment horizontal="left" vertical="center"/>
      <protection/>
    </xf>
    <xf numFmtId="49" fontId="4" fillId="0" borderId="0" xfId="27" applyNumberFormat="1" applyFont="1" applyAlignment="1">
      <alignment horizontal="left" vertical="center"/>
      <protection/>
    </xf>
    <xf numFmtId="49" fontId="4" fillId="0" borderId="18" xfId="27" applyNumberFormat="1" applyFont="1" applyBorder="1" applyAlignment="1">
      <alignment horizontal="left" vertical="center"/>
      <protection/>
    </xf>
    <xf numFmtId="49" fontId="18" fillId="0" borderId="53" xfId="27" applyNumberFormat="1" applyFont="1" applyBorder="1" applyAlignment="1">
      <alignment horizontal="center" vertical="center"/>
      <protection/>
    </xf>
    <xf numFmtId="49" fontId="18" fillId="0" borderId="18" xfId="27" applyNumberFormat="1" applyFont="1" applyBorder="1" applyAlignment="1">
      <alignment horizontal="center" vertical="center"/>
      <protection/>
    </xf>
    <xf numFmtId="49" fontId="4" fillId="0" borderId="53" xfId="27" applyNumberFormat="1" applyFont="1" applyBorder="1" applyAlignment="1">
      <alignment horizontal="center" vertical="center"/>
      <protection/>
    </xf>
    <xf numFmtId="0" fontId="1" fillId="0" borderId="53" xfId="27" applyBorder="1" applyAlignment="1">
      <alignment horizontal="center" vertical="center"/>
      <protection/>
    </xf>
    <xf numFmtId="0" fontId="1" fillId="0" borderId="18" xfId="27" applyBorder="1" applyAlignment="1">
      <alignment horizontal="center" vertical="center"/>
      <protection/>
    </xf>
    <xf numFmtId="0" fontId="12" fillId="0" borderId="54" xfId="27" applyFont="1" applyBorder="1" applyAlignment="1">
      <alignment horizontal="center" vertical="center" wrapText="1"/>
      <protection/>
    </xf>
    <xf numFmtId="0" fontId="12" fillId="0" borderId="21" xfId="27" applyFont="1" applyBorder="1" applyAlignment="1">
      <alignment horizontal="center" vertical="center" wrapText="1"/>
      <protection/>
    </xf>
    <xf numFmtId="0" fontId="12" fillId="0" borderId="55" xfId="27" applyFont="1" applyBorder="1" applyAlignment="1">
      <alignment horizontal="center" vertical="center" wrapText="1"/>
      <protection/>
    </xf>
    <xf numFmtId="0" fontId="1" fillId="0" borderId="15" xfId="27" applyBorder="1" applyAlignment="1">
      <alignment horizontal="left" vertical="center"/>
      <protection/>
    </xf>
    <xf numFmtId="0" fontId="1" fillId="0" borderId="14" xfId="27" applyBorder="1" applyAlignment="1">
      <alignment horizontal="left" vertical="center"/>
      <protection/>
    </xf>
    <xf numFmtId="0" fontId="1" fillId="0" borderId="16" xfId="27" applyBorder="1" applyAlignment="1">
      <alignment horizontal="left" vertical="center"/>
      <protection/>
    </xf>
    <xf numFmtId="49" fontId="4" fillId="2" borderId="31" xfId="24" applyNumberFormat="1" applyFont="1" applyFill="1" applyBorder="1" applyAlignment="1">
      <alignment horizontal="left" vertical="center" wrapText="1"/>
      <protection/>
    </xf>
    <xf numFmtId="49" fontId="4" fillId="2" borderId="32" xfId="24" applyNumberFormat="1" applyFont="1" applyFill="1" applyBorder="1" applyAlignment="1">
      <alignment horizontal="left" vertical="center" wrapText="1"/>
      <protection/>
    </xf>
    <xf numFmtId="49" fontId="4" fillId="2" borderId="33" xfId="24" applyNumberFormat="1" applyFont="1" applyFill="1" applyBorder="1" applyAlignment="1">
      <alignment horizontal="left" vertical="center" wrapText="1"/>
      <protection/>
    </xf>
    <xf numFmtId="0" fontId="8" fillId="0" borderId="0" xfId="27" applyFont="1" applyAlignment="1">
      <alignment horizontal="center" vertical="center"/>
      <protection/>
    </xf>
    <xf numFmtId="0" fontId="4" fillId="2" borderId="2" xfId="24" applyNumberFormat="1" applyFont="1" applyFill="1" applyBorder="1" applyAlignment="1">
      <alignment horizontal="center" vertical="center"/>
      <protection/>
    </xf>
    <xf numFmtId="49" fontId="4" fillId="2" borderId="2" xfId="24" applyNumberFormat="1" applyFont="1" applyFill="1" applyBorder="1" applyAlignment="1">
      <alignment horizontal="left" vertical="center"/>
      <protection/>
    </xf>
    <xf numFmtId="0" fontId="4" fillId="4" borderId="56" xfId="29" applyFont="1" applyFill="1" applyBorder="1" applyAlignment="1" quotePrefix="1">
      <alignment horizontal="center" vertical="center"/>
      <protection/>
    </xf>
    <xf numFmtId="0" fontId="4" fillId="4" borderId="57" xfId="29" applyFont="1" applyFill="1" applyBorder="1" applyAlignment="1">
      <alignment horizontal="center" vertical="center"/>
      <protection/>
    </xf>
    <xf numFmtId="0" fontId="4" fillId="4" borderId="58" xfId="29" applyFont="1" applyFill="1" applyBorder="1" applyAlignment="1">
      <alignment horizontal="center" vertical="center"/>
      <protection/>
    </xf>
    <xf numFmtId="40" fontId="4" fillId="4" borderId="15" xfId="29" applyNumberFormat="1" applyFont="1" applyFill="1" applyBorder="1" applyAlignment="1">
      <alignment horizontal="center" vertical="center" wrapText="1"/>
      <protection/>
    </xf>
    <xf numFmtId="40" fontId="4" fillId="4" borderId="16" xfId="29" applyNumberFormat="1" applyFont="1" applyFill="1" applyBorder="1" applyAlignment="1">
      <alignment horizontal="center" vertical="center" wrapText="1"/>
      <protection/>
    </xf>
    <xf numFmtId="40" fontId="4" fillId="4" borderId="59" xfId="29" applyNumberFormat="1" applyFont="1" applyFill="1" applyBorder="1" applyAlignment="1">
      <alignment horizontal="center" vertical="center" wrapText="1"/>
      <protection/>
    </xf>
    <xf numFmtId="40" fontId="4" fillId="4" borderId="60" xfId="29" applyNumberFormat="1" applyFont="1" applyFill="1" applyBorder="1" applyAlignment="1">
      <alignment horizontal="center" vertical="center" wrapText="1"/>
      <protection/>
    </xf>
    <xf numFmtId="10" fontId="4" fillId="4" borderId="61" xfId="21" applyNumberFormat="1" applyFont="1" applyFill="1" applyBorder="1" applyAlignment="1">
      <alignment horizontal="center" vertical="center" wrapText="1"/>
    </xf>
    <xf numFmtId="10" fontId="4" fillId="4" borderId="38" xfId="21" applyNumberFormat="1" applyFont="1" applyFill="1" applyBorder="1" applyAlignment="1">
      <alignment horizontal="center" vertical="center" wrapText="1"/>
    </xf>
    <xf numFmtId="10" fontId="4" fillId="4" borderId="28" xfId="21" applyNumberFormat="1" applyFont="1" applyFill="1" applyBorder="1" applyAlignment="1">
      <alignment horizontal="center" vertical="center" wrapText="1"/>
    </xf>
    <xf numFmtId="165" fontId="4" fillId="4" borderId="62" xfId="30" applyNumberFormat="1" applyFont="1" applyFill="1" applyBorder="1" applyAlignment="1">
      <alignment horizontal="center" vertical="center"/>
    </xf>
    <xf numFmtId="165" fontId="4" fillId="4" borderId="42" xfId="30" applyNumberFormat="1" applyFont="1" applyFill="1" applyBorder="1" applyAlignment="1">
      <alignment horizontal="center" vertical="center"/>
    </xf>
    <xf numFmtId="165" fontId="4" fillId="4" borderId="63" xfId="30" applyNumberFormat="1" applyFont="1" applyFill="1" applyBorder="1" applyAlignment="1">
      <alignment horizontal="center" vertical="center"/>
    </xf>
    <xf numFmtId="0" fontId="4" fillId="6" borderId="52" xfId="29" applyFont="1" applyFill="1" applyBorder="1" applyAlignment="1">
      <alignment horizontal="center" vertical="center" wrapText="1"/>
      <protection/>
    </xf>
    <xf numFmtId="0" fontId="4" fillId="6" borderId="18" xfId="29" applyFont="1" applyFill="1" applyBorder="1" applyAlignment="1">
      <alignment horizontal="center" vertical="center" wrapText="1"/>
      <protection/>
    </xf>
    <xf numFmtId="0" fontId="4" fillId="6" borderId="64" xfId="29" applyFont="1" applyFill="1" applyBorder="1" applyAlignment="1">
      <alignment horizontal="center" vertical="center" wrapText="1"/>
      <protection/>
    </xf>
    <xf numFmtId="0" fontId="4" fillId="6" borderId="31" xfId="29" applyFont="1" applyFill="1" applyBorder="1" applyAlignment="1">
      <alignment horizontal="center" vertical="center" wrapText="1"/>
      <protection/>
    </xf>
    <xf numFmtId="0" fontId="4" fillId="6" borderId="32" xfId="29" applyFont="1" applyFill="1" applyBorder="1" applyAlignment="1">
      <alignment horizontal="center" vertical="center" wrapText="1"/>
      <protection/>
    </xf>
    <xf numFmtId="0" fontId="4" fillId="6" borderId="12" xfId="29" applyFont="1" applyFill="1" applyBorder="1" applyAlignment="1">
      <alignment horizontal="center" vertical="center" wrapText="1"/>
      <protection/>
    </xf>
    <xf numFmtId="165" fontId="4" fillId="7" borderId="9" xfId="29" applyNumberFormat="1" applyFont="1" applyFill="1" applyBorder="1" applyAlignment="1">
      <alignment horizontal="center" vertical="center"/>
      <protection/>
    </xf>
    <xf numFmtId="165" fontId="4" fillId="7" borderId="0" xfId="29" applyNumberFormat="1" applyFont="1" applyFill="1" applyAlignment="1">
      <alignment horizontal="center" vertical="center"/>
      <protection/>
    </xf>
    <xf numFmtId="165" fontId="4" fillId="7" borderId="10" xfId="29" applyNumberFormat="1" applyFont="1" applyFill="1" applyBorder="1" applyAlignment="1">
      <alignment horizontal="center" vertical="center"/>
      <protection/>
    </xf>
    <xf numFmtId="165" fontId="4" fillId="7" borderId="52" xfId="29" applyNumberFormat="1" applyFont="1" applyFill="1" applyBorder="1" applyAlignment="1">
      <alignment horizontal="center" vertical="center"/>
      <protection/>
    </xf>
    <xf numFmtId="165" fontId="4" fillId="7" borderId="64" xfId="29" applyNumberFormat="1" applyFont="1" applyFill="1" applyBorder="1" applyAlignment="1">
      <alignment horizontal="center" vertical="center"/>
      <protection/>
    </xf>
    <xf numFmtId="0" fontId="4" fillId="7" borderId="31" xfId="29" applyFont="1" applyFill="1" applyBorder="1" applyAlignment="1">
      <alignment horizontal="center" vertical="center" wrapText="1"/>
      <protection/>
    </xf>
    <xf numFmtId="0" fontId="4" fillId="7" borderId="32" xfId="29" applyFont="1" applyFill="1" applyBorder="1" applyAlignment="1">
      <alignment horizontal="center" vertical="center" wrapText="1"/>
      <protection/>
    </xf>
    <xf numFmtId="0" fontId="4" fillId="7" borderId="12" xfId="29" applyFont="1" applyFill="1" applyBorder="1" applyAlignment="1">
      <alignment horizontal="center" vertical="center" wrapText="1"/>
      <protection/>
    </xf>
    <xf numFmtId="0" fontId="4" fillId="4" borderId="65" xfId="29" applyFont="1" applyFill="1" applyBorder="1" applyAlignment="1">
      <alignment horizontal="center" vertical="center"/>
      <protection/>
    </xf>
    <xf numFmtId="10" fontId="4" fillId="4" borderId="39" xfId="21" applyNumberFormat="1" applyFont="1" applyFill="1" applyBorder="1" applyAlignment="1">
      <alignment horizontal="center" vertical="center" wrapText="1"/>
    </xf>
    <xf numFmtId="165" fontId="4" fillId="4" borderId="43" xfId="30" applyNumberFormat="1" applyFont="1" applyFill="1" applyBorder="1" applyAlignment="1">
      <alignment horizontal="center" vertical="center"/>
    </xf>
    <xf numFmtId="0" fontId="4" fillId="0" borderId="27" xfId="29" applyFont="1" applyFill="1" applyBorder="1" applyAlignment="1">
      <alignment horizontal="center" vertical="center" wrapText="1"/>
      <protection/>
    </xf>
    <xf numFmtId="0" fontId="4" fillId="0" borderId="38" xfId="29" applyFont="1" applyFill="1" applyBorder="1" applyAlignment="1">
      <alignment horizontal="center" vertical="center" wrapText="1"/>
      <protection/>
    </xf>
    <xf numFmtId="0" fontId="4" fillId="0" borderId="41" xfId="29" applyFont="1" applyFill="1" applyBorder="1" applyAlignment="1">
      <alignment horizontal="center" vertical="center" wrapText="1"/>
      <protection/>
    </xf>
    <xf numFmtId="0" fontId="4" fillId="0" borderId="42" xfId="29" applyFont="1" applyFill="1" applyBorder="1" applyAlignment="1">
      <alignment horizontal="center" vertical="center" wrapText="1"/>
      <protection/>
    </xf>
    <xf numFmtId="0" fontId="4" fillId="0" borderId="66" xfId="29" applyFont="1" applyFill="1" applyBorder="1" applyAlignment="1">
      <alignment horizontal="center" vertical="center"/>
      <protection/>
    </xf>
    <xf numFmtId="0" fontId="4" fillId="0" borderId="67" xfId="29" applyFont="1" applyFill="1" applyBorder="1" applyAlignment="1">
      <alignment horizontal="center" vertical="center"/>
      <protection/>
    </xf>
    <xf numFmtId="0" fontId="4" fillId="0" borderId="68" xfId="29" applyFont="1" applyFill="1" applyBorder="1" applyAlignment="1">
      <alignment horizontal="center" vertical="center"/>
      <protection/>
    </xf>
    <xf numFmtId="0" fontId="4" fillId="0" borderId="69" xfId="29" applyFont="1" applyFill="1" applyBorder="1" applyAlignment="1">
      <alignment horizontal="center" vertical="center"/>
      <protection/>
    </xf>
    <xf numFmtId="0" fontId="4" fillId="0" borderId="70" xfId="29" applyFont="1" applyFill="1" applyBorder="1" applyAlignment="1">
      <alignment horizontal="center" vertical="center"/>
      <protection/>
    </xf>
    <xf numFmtId="0" fontId="4" fillId="0" borderId="71" xfId="29" applyFont="1" applyFill="1" applyBorder="1" applyAlignment="1">
      <alignment horizontal="center" vertical="center"/>
      <protection/>
    </xf>
    <xf numFmtId="0" fontId="4" fillId="0" borderId="27" xfId="29" applyFont="1" applyFill="1" applyBorder="1" applyAlignment="1">
      <alignment horizontal="center" vertical="center"/>
      <protection/>
    </xf>
    <xf numFmtId="0" fontId="4" fillId="0" borderId="38" xfId="29" applyFont="1" applyFill="1" applyBorder="1" applyAlignment="1">
      <alignment horizontal="center" vertical="center"/>
      <protection/>
    </xf>
    <xf numFmtId="165" fontId="4" fillId="0" borderId="27" xfId="29" applyNumberFormat="1" applyFont="1" applyFill="1" applyBorder="1" applyAlignment="1">
      <alignment horizontal="center" vertical="center"/>
      <protection/>
    </xf>
    <xf numFmtId="165" fontId="4" fillId="0" borderId="38" xfId="2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9 2" xfId="22"/>
    <cellStyle name="Normal 12" xfId="23"/>
    <cellStyle name="Normal 2" xfId="24"/>
    <cellStyle name="Separador de milhares 2 2" xfId="25"/>
    <cellStyle name="Moeda 5" xfId="26"/>
    <cellStyle name="Normal 10 2" xfId="27"/>
    <cellStyle name="Porcentagem 2" xfId="28"/>
    <cellStyle name="Normal_CRONOGRAMA-L10" xfId="29"/>
    <cellStyle name="Separador de milhares 10 2" xfId="30"/>
    <cellStyle name="Porcentagem 13" xfId="31"/>
    <cellStyle name="Separador de milhares_15-ValaRebeca" xfId="32"/>
  </cellStyles>
  <dxfs count="50"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ill>
        <patternFill>
          <bgColor rgb="FF538DD5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1</xdr:col>
      <xdr:colOff>571500</xdr:colOff>
      <xdr:row>0</xdr:row>
      <xdr:rowOff>923925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85725"/>
          <a:ext cx="904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457200</xdr:colOff>
      <xdr:row>0</xdr:row>
      <xdr:rowOff>952500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9525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590550</xdr:colOff>
      <xdr:row>0</xdr:row>
      <xdr:rowOff>962025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A37AC-9BE7-419D-BAD1-775CC75A49AA}">
  <sheetPr>
    <pageSetUpPr fitToPage="1"/>
  </sheetPr>
  <dimension ref="A1:I85"/>
  <sheetViews>
    <sheetView workbookViewId="0" topLeftCell="A13">
      <selection activeCell="D10" sqref="D10:D11"/>
    </sheetView>
  </sheetViews>
  <sheetFormatPr defaultColWidth="9.140625" defaultRowHeight="15"/>
  <cols>
    <col min="2" max="2" width="12.7109375" style="0" bestFit="1" customWidth="1"/>
    <col min="3" max="3" width="9.7109375" style="0" bestFit="1" customWidth="1"/>
    <col min="4" max="4" width="50.8515625" style="0" customWidth="1"/>
    <col min="6" max="6" width="13.140625" style="0" bestFit="1" customWidth="1"/>
    <col min="7" max="7" width="11.57421875" style="0" customWidth="1"/>
    <col min="8" max="8" width="11.421875" style="0" customWidth="1"/>
    <col min="9" max="9" width="17.7109375" style="0" bestFit="1" customWidth="1"/>
  </cols>
  <sheetData>
    <row r="1" spans="1:9" ht="75.75" customHeight="1">
      <c r="A1" s="82"/>
      <c r="B1" s="82"/>
      <c r="C1" s="81" t="s">
        <v>196</v>
      </c>
      <c r="D1" s="81"/>
      <c r="E1" s="81"/>
      <c r="F1" s="81"/>
      <c r="G1" s="81"/>
      <c r="H1" s="81"/>
      <c r="I1" s="81"/>
    </row>
    <row r="2" spans="1:9" ht="15">
      <c r="A2" s="84" t="s">
        <v>250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4" t="s">
        <v>197</v>
      </c>
      <c r="B3" s="84"/>
      <c r="C3" s="84"/>
      <c r="D3" s="84"/>
      <c r="E3" s="84"/>
      <c r="F3" s="84"/>
      <c r="G3" s="84"/>
      <c r="H3" s="84"/>
      <c r="I3" s="84"/>
    </row>
    <row r="4" spans="1:9" ht="15.75" thickBot="1">
      <c r="A4" s="83"/>
      <c r="B4" s="83"/>
      <c r="C4" s="83"/>
      <c r="D4" s="83"/>
      <c r="E4" s="83"/>
      <c r="F4" s="83"/>
      <c r="G4" s="83"/>
      <c r="H4" s="83"/>
      <c r="I4" s="83"/>
    </row>
    <row r="5" spans="1:9" ht="15.75" thickBot="1">
      <c r="A5" s="85" t="str">
        <f>UPPER("Anexo II - A - Planilha Orçamentária")</f>
        <v>ANEXO II - A - PLANILHA ORÇAMENTÁRIA</v>
      </c>
      <c r="B5" s="86"/>
      <c r="C5" s="86"/>
      <c r="D5" s="86"/>
      <c r="E5" s="86"/>
      <c r="F5" s="86"/>
      <c r="G5" s="86"/>
      <c r="H5" s="86"/>
      <c r="I5" s="87"/>
    </row>
    <row r="6" spans="1:9" ht="15.75" thickBot="1">
      <c r="A6" s="85"/>
      <c r="B6" s="86"/>
      <c r="C6" s="86"/>
      <c r="D6" s="86"/>
      <c r="E6" s="86"/>
      <c r="F6" s="86"/>
      <c r="G6" s="86"/>
      <c r="H6" s="86"/>
      <c r="I6" s="87"/>
    </row>
    <row r="7" spans="1:9" ht="15.75" thickBot="1">
      <c r="A7" s="78" t="s">
        <v>195</v>
      </c>
      <c r="B7" s="79"/>
      <c r="C7" s="79"/>
      <c r="D7" s="79"/>
      <c r="E7" s="79"/>
      <c r="F7" s="79"/>
      <c r="G7" s="79"/>
      <c r="H7" s="79"/>
      <c r="I7" s="80"/>
    </row>
    <row r="8" spans="1:9" ht="15.75" thickBot="1">
      <c r="A8" s="78" t="s">
        <v>194</v>
      </c>
      <c r="B8" s="79"/>
      <c r="C8" s="79"/>
      <c r="D8" s="79"/>
      <c r="E8" s="79"/>
      <c r="F8" s="79"/>
      <c r="G8" s="79"/>
      <c r="H8" s="79"/>
      <c r="I8" s="80"/>
    </row>
    <row r="9" spans="1:9" ht="15.75" thickBot="1">
      <c r="A9" s="78" t="s">
        <v>193</v>
      </c>
      <c r="B9" s="79"/>
      <c r="C9" s="79"/>
      <c r="D9" s="79"/>
      <c r="E9" s="79"/>
      <c r="F9" s="79"/>
      <c r="G9" s="79"/>
      <c r="H9" s="79"/>
      <c r="I9" s="80"/>
    </row>
    <row r="10" spans="1:9" ht="15">
      <c r="A10" s="110" t="s">
        <v>0</v>
      </c>
      <c r="B10" s="112" t="s">
        <v>1</v>
      </c>
      <c r="C10" s="93" t="s">
        <v>184</v>
      </c>
      <c r="D10" s="99" t="s">
        <v>2</v>
      </c>
      <c r="E10" s="101" t="s">
        <v>3</v>
      </c>
      <c r="F10" s="104" t="s">
        <v>4</v>
      </c>
      <c r="G10" s="96" t="s">
        <v>181</v>
      </c>
      <c r="H10" s="96" t="s">
        <v>182</v>
      </c>
      <c r="I10" s="107" t="s">
        <v>5</v>
      </c>
    </row>
    <row r="11" spans="1:9" ht="15">
      <c r="A11" s="111"/>
      <c r="B11" s="113"/>
      <c r="C11" s="94"/>
      <c r="D11" s="100"/>
      <c r="E11" s="102"/>
      <c r="F11" s="105"/>
      <c r="G11" s="97"/>
      <c r="H11" s="97"/>
      <c r="I11" s="108"/>
    </row>
    <row r="12" spans="1:9" ht="15">
      <c r="A12" s="1" t="s">
        <v>6</v>
      </c>
      <c r="B12" s="114"/>
      <c r="C12" s="95"/>
      <c r="D12" s="2" t="s">
        <v>7</v>
      </c>
      <c r="E12" s="103"/>
      <c r="F12" s="106"/>
      <c r="G12" s="98"/>
      <c r="H12" s="98"/>
      <c r="I12" s="109"/>
    </row>
    <row r="13" spans="1:9" ht="25.5">
      <c r="A13" s="3" t="s">
        <v>8</v>
      </c>
      <c r="B13" s="4" t="s">
        <v>9</v>
      </c>
      <c r="C13" s="5" t="s">
        <v>10</v>
      </c>
      <c r="D13" s="6" t="s">
        <v>120</v>
      </c>
      <c r="E13" s="7" t="s">
        <v>121</v>
      </c>
      <c r="F13" s="8">
        <v>3477.04</v>
      </c>
      <c r="G13" s="9"/>
      <c r="H13" s="33">
        <f>ROUND(G13*1.2882,2)</f>
        <v>0</v>
      </c>
      <c r="I13" s="10">
        <f>ROUND(F13*H13,2)</f>
        <v>0</v>
      </c>
    </row>
    <row r="14" spans="1:9" ht="25.5">
      <c r="A14" s="11" t="s">
        <v>11</v>
      </c>
      <c r="B14" s="12" t="s">
        <v>12</v>
      </c>
      <c r="C14" s="13" t="s">
        <v>10</v>
      </c>
      <c r="D14" s="14" t="s">
        <v>122</v>
      </c>
      <c r="E14" s="7" t="s">
        <v>3</v>
      </c>
      <c r="F14" s="15">
        <v>10</v>
      </c>
      <c r="G14" s="9"/>
      <c r="H14" s="33">
        <f aca="true" t="shared" si="0" ref="H14:H21">ROUND(G14*1.2882,2)</f>
        <v>0</v>
      </c>
      <c r="I14" s="10">
        <f aca="true" t="shared" si="1" ref="I14:I21">ROUND(F14*H14,2)</f>
        <v>0</v>
      </c>
    </row>
    <row r="15" spans="1:9" ht="25.5">
      <c r="A15" s="11" t="s">
        <v>13</v>
      </c>
      <c r="B15" s="12" t="s">
        <v>14</v>
      </c>
      <c r="C15" s="13" t="s">
        <v>10</v>
      </c>
      <c r="D15" s="14" t="s">
        <v>123</v>
      </c>
      <c r="E15" s="7" t="s">
        <v>3</v>
      </c>
      <c r="F15" s="15">
        <v>194</v>
      </c>
      <c r="G15" s="9"/>
      <c r="H15" s="33">
        <f t="shared" si="0"/>
        <v>0</v>
      </c>
      <c r="I15" s="10">
        <f t="shared" si="1"/>
        <v>0</v>
      </c>
    </row>
    <row r="16" spans="1:9" ht="25.5">
      <c r="A16" s="11" t="s">
        <v>15</v>
      </c>
      <c r="B16" s="12" t="s">
        <v>16</v>
      </c>
      <c r="C16" s="13" t="s">
        <v>10</v>
      </c>
      <c r="D16" s="14" t="s">
        <v>124</v>
      </c>
      <c r="E16" s="7" t="s">
        <v>125</v>
      </c>
      <c r="F16" s="15">
        <v>264</v>
      </c>
      <c r="G16" s="9"/>
      <c r="H16" s="33">
        <f t="shared" si="0"/>
        <v>0</v>
      </c>
      <c r="I16" s="10">
        <f t="shared" si="1"/>
        <v>0</v>
      </c>
    </row>
    <row r="17" spans="1:9" ht="25.5">
      <c r="A17" s="11" t="s">
        <v>17</v>
      </c>
      <c r="B17" s="12" t="s">
        <v>18</v>
      </c>
      <c r="C17" s="13" t="s">
        <v>10</v>
      </c>
      <c r="D17" s="14" t="s">
        <v>126</v>
      </c>
      <c r="E17" s="7" t="s">
        <v>127</v>
      </c>
      <c r="F17" s="15">
        <v>53856</v>
      </c>
      <c r="G17" s="9"/>
      <c r="H17" s="33">
        <f t="shared" si="0"/>
        <v>0</v>
      </c>
      <c r="I17" s="10">
        <f t="shared" si="1"/>
        <v>0</v>
      </c>
    </row>
    <row r="18" spans="1:9" ht="25.5">
      <c r="A18" s="11" t="s">
        <v>19</v>
      </c>
      <c r="B18" s="12" t="s">
        <v>20</v>
      </c>
      <c r="C18" s="13" t="s">
        <v>10</v>
      </c>
      <c r="D18" s="14" t="s">
        <v>128</v>
      </c>
      <c r="E18" s="7" t="s">
        <v>121</v>
      </c>
      <c r="F18" s="16">
        <v>7300</v>
      </c>
      <c r="G18" s="9"/>
      <c r="H18" s="33">
        <f t="shared" si="0"/>
        <v>0</v>
      </c>
      <c r="I18" s="10">
        <f t="shared" si="1"/>
        <v>0</v>
      </c>
    </row>
    <row r="19" spans="1:9" ht="25.5">
      <c r="A19" s="11" t="s">
        <v>21</v>
      </c>
      <c r="B19" s="12" t="s">
        <v>22</v>
      </c>
      <c r="C19" s="13" t="s">
        <v>10</v>
      </c>
      <c r="D19" s="14" t="s">
        <v>129</v>
      </c>
      <c r="E19" s="7" t="s">
        <v>130</v>
      </c>
      <c r="F19" s="16">
        <v>0.73</v>
      </c>
      <c r="G19" s="9"/>
      <c r="H19" s="33">
        <f t="shared" si="0"/>
        <v>0</v>
      </c>
      <c r="I19" s="10">
        <f t="shared" si="1"/>
        <v>0</v>
      </c>
    </row>
    <row r="20" spans="1:9" ht="25.5">
      <c r="A20" s="11" t="s">
        <v>23</v>
      </c>
      <c r="B20" s="12" t="s">
        <v>24</v>
      </c>
      <c r="C20" s="13" t="s">
        <v>10</v>
      </c>
      <c r="D20" s="14" t="s">
        <v>131</v>
      </c>
      <c r="E20" s="7" t="s">
        <v>130</v>
      </c>
      <c r="F20" s="16">
        <v>0.73</v>
      </c>
      <c r="G20" s="9"/>
      <c r="H20" s="33">
        <f t="shared" si="0"/>
        <v>0</v>
      </c>
      <c r="I20" s="10">
        <f t="shared" si="1"/>
        <v>0</v>
      </c>
    </row>
    <row r="21" spans="1:9" ht="26.25" thickBot="1">
      <c r="A21" s="11" t="s">
        <v>25</v>
      </c>
      <c r="B21" s="12" t="s">
        <v>26</v>
      </c>
      <c r="C21" s="13" t="s">
        <v>10</v>
      </c>
      <c r="D21" s="14" t="s">
        <v>132</v>
      </c>
      <c r="E21" s="7" t="s">
        <v>130</v>
      </c>
      <c r="F21" s="16">
        <v>0.73</v>
      </c>
      <c r="G21" s="9"/>
      <c r="H21" s="33">
        <f t="shared" si="0"/>
        <v>0</v>
      </c>
      <c r="I21" s="10">
        <f t="shared" si="1"/>
        <v>0</v>
      </c>
    </row>
    <row r="22" spans="1:9" ht="15">
      <c r="A22" s="88" t="s">
        <v>183</v>
      </c>
      <c r="B22" s="89"/>
      <c r="C22" s="89"/>
      <c r="D22" s="89"/>
      <c r="E22" s="89"/>
      <c r="F22" s="89"/>
      <c r="G22" s="89"/>
      <c r="H22" s="89"/>
      <c r="I22" s="17">
        <f>SUM(I13:I21)</f>
        <v>0</v>
      </c>
    </row>
    <row r="23" spans="1:9" ht="15">
      <c r="A23" s="90"/>
      <c r="B23" s="91"/>
      <c r="C23" s="91"/>
      <c r="D23" s="91"/>
      <c r="E23" s="91"/>
      <c r="F23" s="91"/>
      <c r="G23" s="91"/>
      <c r="H23" s="91"/>
      <c r="I23" s="92"/>
    </row>
    <row r="24" spans="1:9" ht="45" customHeight="1">
      <c r="A24" s="25" t="s">
        <v>27</v>
      </c>
      <c r="B24" s="2" t="s">
        <v>1</v>
      </c>
      <c r="C24" s="34" t="s">
        <v>184</v>
      </c>
      <c r="D24" s="2" t="s">
        <v>28</v>
      </c>
      <c r="E24" s="2" t="s">
        <v>29</v>
      </c>
      <c r="F24" s="26" t="s">
        <v>4</v>
      </c>
      <c r="G24" s="35" t="s">
        <v>181</v>
      </c>
      <c r="H24" s="36" t="s">
        <v>182</v>
      </c>
      <c r="I24" s="27" t="s">
        <v>5</v>
      </c>
    </row>
    <row r="25" spans="1:9" ht="25.5">
      <c r="A25" s="3" t="s">
        <v>30</v>
      </c>
      <c r="B25" s="4" t="s">
        <v>31</v>
      </c>
      <c r="C25" s="5" t="s">
        <v>10</v>
      </c>
      <c r="D25" s="14" t="s">
        <v>133</v>
      </c>
      <c r="E25" s="7" t="s">
        <v>121</v>
      </c>
      <c r="F25" s="8">
        <v>200</v>
      </c>
      <c r="G25" s="9"/>
      <c r="H25" s="33">
        <f aca="true" t="shared" si="2" ref="H25:H34">ROUND(G25*1.2882,2)</f>
        <v>0</v>
      </c>
      <c r="I25" s="10">
        <f aca="true" t="shared" si="3" ref="I25">ROUND(F25*H25,2)</f>
        <v>0</v>
      </c>
    </row>
    <row r="26" spans="1:9" ht="25.5">
      <c r="A26" s="11" t="s">
        <v>32</v>
      </c>
      <c r="B26" s="12" t="s">
        <v>33</v>
      </c>
      <c r="C26" s="13" t="s">
        <v>10</v>
      </c>
      <c r="D26" s="14" t="s">
        <v>134</v>
      </c>
      <c r="E26" s="7" t="s">
        <v>135</v>
      </c>
      <c r="F26" s="16">
        <v>12</v>
      </c>
      <c r="G26" s="9"/>
      <c r="H26" s="33">
        <f t="shared" si="2"/>
        <v>0</v>
      </c>
      <c r="I26" s="10">
        <f aca="true" t="shared" si="4" ref="I26:I34">ROUND(F26*H26,2)</f>
        <v>0</v>
      </c>
    </row>
    <row r="27" spans="1:9" ht="25.5">
      <c r="A27" s="11" t="s">
        <v>34</v>
      </c>
      <c r="B27" s="12" t="s">
        <v>35</v>
      </c>
      <c r="C27" s="5" t="s">
        <v>10</v>
      </c>
      <c r="D27" s="14" t="s">
        <v>136</v>
      </c>
      <c r="E27" s="7" t="s">
        <v>135</v>
      </c>
      <c r="F27" s="16">
        <v>12</v>
      </c>
      <c r="G27" s="9"/>
      <c r="H27" s="33">
        <f t="shared" si="2"/>
        <v>0</v>
      </c>
      <c r="I27" s="10">
        <f t="shared" si="4"/>
        <v>0</v>
      </c>
    </row>
    <row r="28" spans="1:9" ht="25.5">
      <c r="A28" s="11" t="s">
        <v>36</v>
      </c>
      <c r="B28" s="12" t="s">
        <v>37</v>
      </c>
      <c r="C28" s="5" t="s">
        <v>10</v>
      </c>
      <c r="D28" s="14" t="s">
        <v>137</v>
      </c>
      <c r="E28" s="7" t="s">
        <v>135</v>
      </c>
      <c r="F28" s="16">
        <v>48</v>
      </c>
      <c r="G28" s="9"/>
      <c r="H28" s="33">
        <f t="shared" si="2"/>
        <v>0</v>
      </c>
      <c r="I28" s="10">
        <f t="shared" si="4"/>
        <v>0</v>
      </c>
    </row>
    <row r="29" spans="1:9" ht="25.5">
      <c r="A29" s="11" t="s">
        <v>38</v>
      </c>
      <c r="B29" s="12" t="s">
        <v>39</v>
      </c>
      <c r="C29" s="5" t="s">
        <v>10</v>
      </c>
      <c r="D29" s="14" t="s">
        <v>138</v>
      </c>
      <c r="E29" s="7" t="s">
        <v>121</v>
      </c>
      <c r="F29" s="16">
        <v>1460</v>
      </c>
      <c r="G29" s="9"/>
      <c r="H29" s="33">
        <f t="shared" si="2"/>
        <v>0</v>
      </c>
      <c r="I29" s="10">
        <f t="shared" si="4"/>
        <v>0</v>
      </c>
    </row>
    <row r="30" spans="1:9" ht="25.5">
      <c r="A30" s="11" t="s">
        <v>40</v>
      </c>
      <c r="B30" s="12" t="s">
        <v>41</v>
      </c>
      <c r="C30" s="5" t="s">
        <v>10</v>
      </c>
      <c r="D30" s="14" t="s">
        <v>139</v>
      </c>
      <c r="E30" s="7" t="s">
        <v>3</v>
      </c>
      <c r="F30" s="16">
        <v>1</v>
      </c>
      <c r="G30" s="9"/>
      <c r="H30" s="33">
        <f t="shared" si="2"/>
        <v>0</v>
      </c>
      <c r="I30" s="10">
        <f t="shared" si="4"/>
        <v>0</v>
      </c>
    </row>
    <row r="31" spans="1:9" ht="25.5">
      <c r="A31" s="11" t="s">
        <v>42</v>
      </c>
      <c r="B31" s="12" t="s">
        <v>43</v>
      </c>
      <c r="C31" s="5" t="s">
        <v>10</v>
      </c>
      <c r="D31" s="14" t="s">
        <v>140</v>
      </c>
      <c r="E31" s="7" t="s">
        <v>3</v>
      </c>
      <c r="F31" s="16">
        <v>1</v>
      </c>
      <c r="G31" s="9"/>
      <c r="H31" s="33">
        <f t="shared" si="2"/>
        <v>0</v>
      </c>
      <c r="I31" s="10">
        <f t="shared" si="4"/>
        <v>0</v>
      </c>
    </row>
    <row r="32" spans="1:9" ht="25.5">
      <c r="A32" s="11" t="s">
        <v>44</v>
      </c>
      <c r="B32" s="12" t="s">
        <v>45</v>
      </c>
      <c r="C32" s="5" t="s">
        <v>10</v>
      </c>
      <c r="D32" s="14" t="s">
        <v>141</v>
      </c>
      <c r="E32" s="7" t="s">
        <v>3</v>
      </c>
      <c r="F32" s="16">
        <v>1</v>
      </c>
      <c r="G32" s="9"/>
      <c r="H32" s="33">
        <f t="shared" si="2"/>
        <v>0</v>
      </c>
      <c r="I32" s="10">
        <f t="shared" si="4"/>
        <v>0</v>
      </c>
    </row>
    <row r="33" spans="1:9" ht="25.5">
      <c r="A33" s="11" t="s">
        <v>46</v>
      </c>
      <c r="B33" s="12" t="s">
        <v>47</v>
      </c>
      <c r="C33" s="5" t="s">
        <v>10</v>
      </c>
      <c r="D33" s="14" t="s">
        <v>142</v>
      </c>
      <c r="E33" s="7" t="s">
        <v>121</v>
      </c>
      <c r="F33" s="16">
        <v>6</v>
      </c>
      <c r="G33" s="9"/>
      <c r="H33" s="33">
        <f t="shared" si="2"/>
        <v>0</v>
      </c>
      <c r="I33" s="10">
        <f t="shared" si="4"/>
        <v>0</v>
      </c>
    </row>
    <row r="34" spans="1:9" ht="26.25" thickBot="1">
      <c r="A34" s="11" t="s">
        <v>48</v>
      </c>
      <c r="B34" s="12" t="s">
        <v>49</v>
      </c>
      <c r="C34" s="5" t="s">
        <v>10</v>
      </c>
      <c r="D34" s="14" t="s">
        <v>143</v>
      </c>
      <c r="E34" s="7" t="s">
        <v>3</v>
      </c>
      <c r="F34" s="16">
        <v>50</v>
      </c>
      <c r="G34" s="9"/>
      <c r="H34" s="33">
        <f t="shared" si="2"/>
        <v>0</v>
      </c>
      <c r="I34" s="10">
        <f t="shared" si="4"/>
        <v>0</v>
      </c>
    </row>
    <row r="35" spans="1:9" ht="15">
      <c r="A35" s="88" t="s">
        <v>185</v>
      </c>
      <c r="B35" s="89"/>
      <c r="C35" s="89"/>
      <c r="D35" s="89"/>
      <c r="E35" s="89"/>
      <c r="F35" s="89"/>
      <c r="G35" s="89"/>
      <c r="H35" s="89"/>
      <c r="I35" s="17">
        <f>SUM(I25:I34)</f>
        <v>0</v>
      </c>
    </row>
    <row r="36" spans="1:9" ht="15">
      <c r="A36" s="90"/>
      <c r="B36" s="91"/>
      <c r="C36" s="91"/>
      <c r="D36" s="91"/>
      <c r="E36" s="91"/>
      <c r="F36" s="91"/>
      <c r="G36" s="91"/>
      <c r="H36" s="91"/>
      <c r="I36" s="92"/>
    </row>
    <row r="37" spans="1:9" ht="45" customHeight="1">
      <c r="A37" s="25" t="s">
        <v>50</v>
      </c>
      <c r="B37" s="2" t="s">
        <v>1</v>
      </c>
      <c r="C37" s="34" t="s">
        <v>184</v>
      </c>
      <c r="D37" s="2" t="s">
        <v>51</v>
      </c>
      <c r="E37" s="2" t="s">
        <v>29</v>
      </c>
      <c r="F37" s="26" t="s">
        <v>4</v>
      </c>
      <c r="G37" s="35" t="s">
        <v>181</v>
      </c>
      <c r="H37" s="36" t="s">
        <v>182</v>
      </c>
      <c r="I37" s="27" t="s">
        <v>5</v>
      </c>
    </row>
    <row r="38" spans="1:9" ht="25.5">
      <c r="A38" s="11" t="s">
        <v>52</v>
      </c>
      <c r="B38" s="12" t="s">
        <v>53</v>
      </c>
      <c r="C38" s="13" t="s">
        <v>10</v>
      </c>
      <c r="D38" s="14" t="s">
        <v>144</v>
      </c>
      <c r="E38" s="7" t="s">
        <v>145</v>
      </c>
      <c r="F38" s="16">
        <v>265.04</v>
      </c>
      <c r="G38" s="9"/>
      <c r="H38" s="33">
        <f aca="true" t="shared" si="5" ref="H38:H41">ROUND(G38*1.2882,2)</f>
        <v>0</v>
      </c>
      <c r="I38" s="10">
        <f aca="true" t="shared" si="6" ref="I38">ROUND(F38*H38,2)</f>
        <v>0</v>
      </c>
    </row>
    <row r="39" spans="1:9" ht="25.5">
      <c r="A39" s="11" t="s">
        <v>54</v>
      </c>
      <c r="B39" s="12" t="s">
        <v>55</v>
      </c>
      <c r="C39" s="13" t="s">
        <v>10</v>
      </c>
      <c r="D39" s="14" t="s">
        <v>146</v>
      </c>
      <c r="E39" s="7" t="s">
        <v>145</v>
      </c>
      <c r="F39" s="16">
        <v>848.36</v>
      </c>
      <c r="G39" s="9"/>
      <c r="H39" s="33">
        <f t="shared" si="5"/>
        <v>0</v>
      </c>
      <c r="I39" s="10">
        <f aca="true" t="shared" si="7" ref="I39:I41">ROUND(F39*H39,2)</f>
        <v>0</v>
      </c>
    </row>
    <row r="40" spans="1:9" ht="25.5">
      <c r="A40" s="11" t="s">
        <v>56</v>
      </c>
      <c r="B40" s="12" t="s">
        <v>57</v>
      </c>
      <c r="C40" s="13" t="s">
        <v>10</v>
      </c>
      <c r="D40" s="14" t="s">
        <v>147</v>
      </c>
      <c r="E40" s="7" t="s">
        <v>145</v>
      </c>
      <c r="F40" s="16">
        <v>1311.61</v>
      </c>
      <c r="G40" s="9"/>
      <c r="H40" s="33">
        <f t="shared" si="5"/>
        <v>0</v>
      </c>
      <c r="I40" s="10">
        <f t="shared" si="7"/>
        <v>0</v>
      </c>
    </row>
    <row r="41" spans="1:9" ht="26.25" thickBot="1">
      <c r="A41" s="11" t="s">
        <v>58</v>
      </c>
      <c r="B41" s="12" t="s">
        <v>59</v>
      </c>
      <c r="C41" s="13" t="s">
        <v>10</v>
      </c>
      <c r="D41" s="14" t="s">
        <v>148</v>
      </c>
      <c r="E41" s="7" t="s">
        <v>145</v>
      </c>
      <c r="F41" s="16">
        <v>905.2</v>
      </c>
      <c r="G41" s="9"/>
      <c r="H41" s="33">
        <f t="shared" si="5"/>
        <v>0</v>
      </c>
      <c r="I41" s="10">
        <f t="shared" si="7"/>
        <v>0</v>
      </c>
    </row>
    <row r="42" spans="1:9" ht="15">
      <c r="A42" s="88" t="s">
        <v>186</v>
      </c>
      <c r="B42" s="89"/>
      <c r="C42" s="89"/>
      <c r="D42" s="89"/>
      <c r="E42" s="89"/>
      <c r="F42" s="89"/>
      <c r="G42" s="89"/>
      <c r="H42" s="89"/>
      <c r="I42" s="17">
        <f>SUM(I38:I41)</f>
        <v>0</v>
      </c>
    </row>
    <row r="43" spans="1:9" ht="15">
      <c r="A43" s="18"/>
      <c r="B43" s="19"/>
      <c r="C43" s="20"/>
      <c r="D43" s="20"/>
      <c r="E43" s="21"/>
      <c r="F43" s="22"/>
      <c r="G43" s="23"/>
      <c r="H43" s="23"/>
      <c r="I43" s="24"/>
    </row>
    <row r="44" spans="1:9" ht="45" customHeight="1">
      <c r="A44" s="25" t="s">
        <v>60</v>
      </c>
      <c r="B44" s="2" t="s">
        <v>1</v>
      </c>
      <c r="C44" s="34" t="s">
        <v>184</v>
      </c>
      <c r="D44" s="2" t="s">
        <v>61</v>
      </c>
      <c r="E44" s="2" t="s">
        <v>29</v>
      </c>
      <c r="F44" s="26" t="s">
        <v>4</v>
      </c>
      <c r="G44" s="35" t="s">
        <v>181</v>
      </c>
      <c r="H44" s="36" t="s">
        <v>182</v>
      </c>
      <c r="I44" s="27" t="s">
        <v>5</v>
      </c>
    </row>
    <row r="45" spans="1:9" ht="25.5">
      <c r="A45" s="11" t="s">
        <v>62</v>
      </c>
      <c r="B45" s="12" t="s">
        <v>63</v>
      </c>
      <c r="C45" s="13" t="s">
        <v>10</v>
      </c>
      <c r="D45" s="14" t="s">
        <v>149</v>
      </c>
      <c r="E45" s="7" t="s">
        <v>150</v>
      </c>
      <c r="F45" s="16">
        <v>44463.58</v>
      </c>
      <c r="G45" s="9"/>
      <c r="H45" s="33">
        <f aca="true" t="shared" si="8" ref="H45:H49">ROUND(G45*1.2882,2)</f>
        <v>0</v>
      </c>
      <c r="I45" s="10">
        <f aca="true" t="shared" si="9" ref="I45">ROUND(F45*H45,2)</f>
        <v>0</v>
      </c>
    </row>
    <row r="46" spans="1:9" ht="25.5">
      <c r="A46" s="11" t="s">
        <v>64</v>
      </c>
      <c r="B46" s="12" t="s">
        <v>65</v>
      </c>
      <c r="C46" s="13" t="s">
        <v>10</v>
      </c>
      <c r="D46" s="14" t="s">
        <v>151</v>
      </c>
      <c r="E46" s="7" t="s">
        <v>152</v>
      </c>
      <c r="F46" s="16">
        <v>100</v>
      </c>
      <c r="G46" s="9"/>
      <c r="H46" s="33">
        <f t="shared" si="8"/>
        <v>0</v>
      </c>
      <c r="I46" s="10">
        <f aca="true" t="shared" si="10" ref="I46:I49">ROUND(F46*H46,2)</f>
        <v>0</v>
      </c>
    </row>
    <row r="47" spans="1:9" ht="25.5">
      <c r="A47" s="11" t="s">
        <v>66</v>
      </c>
      <c r="B47" s="12" t="s">
        <v>67</v>
      </c>
      <c r="C47" s="13" t="s">
        <v>10</v>
      </c>
      <c r="D47" s="14" t="s">
        <v>153</v>
      </c>
      <c r="E47" s="7" t="s">
        <v>154</v>
      </c>
      <c r="F47" s="16">
        <v>1967.42</v>
      </c>
      <c r="G47" s="9"/>
      <c r="H47" s="33">
        <f t="shared" si="8"/>
        <v>0</v>
      </c>
      <c r="I47" s="10">
        <f t="shared" si="10"/>
        <v>0</v>
      </c>
    </row>
    <row r="48" spans="1:9" ht="25.5">
      <c r="A48" s="11" t="s">
        <v>68</v>
      </c>
      <c r="B48" s="12" t="s">
        <v>69</v>
      </c>
      <c r="C48" s="13" t="s">
        <v>10</v>
      </c>
      <c r="D48" s="14" t="s">
        <v>155</v>
      </c>
      <c r="E48" s="7" t="s">
        <v>3</v>
      </c>
      <c r="F48" s="16">
        <v>2</v>
      </c>
      <c r="G48" s="9"/>
      <c r="H48" s="33">
        <f t="shared" si="8"/>
        <v>0</v>
      </c>
      <c r="I48" s="10">
        <f t="shared" si="10"/>
        <v>0</v>
      </c>
    </row>
    <row r="49" spans="1:9" ht="26.25" thickBot="1">
      <c r="A49" s="11" t="s">
        <v>70</v>
      </c>
      <c r="B49" s="12" t="s">
        <v>71</v>
      </c>
      <c r="C49" s="13" t="s">
        <v>10</v>
      </c>
      <c r="D49" s="14" t="s">
        <v>156</v>
      </c>
      <c r="E49" s="7" t="s">
        <v>154</v>
      </c>
      <c r="F49" s="16">
        <v>1967.42</v>
      </c>
      <c r="G49" s="9"/>
      <c r="H49" s="33">
        <f t="shared" si="8"/>
        <v>0</v>
      </c>
      <c r="I49" s="10">
        <f t="shared" si="10"/>
        <v>0</v>
      </c>
    </row>
    <row r="50" spans="1:9" ht="15">
      <c r="A50" s="88" t="s">
        <v>187</v>
      </c>
      <c r="B50" s="89"/>
      <c r="C50" s="89"/>
      <c r="D50" s="89"/>
      <c r="E50" s="89"/>
      <c r="F50" s="89"/>
      <c r="G50" s="89"/>
      <c r="H50" s="89"/>
      <c r="I50" s="17">
        <f>SUM(I45:I49)</f>
        <v>0</v>
      </c>
    </row>
    <row r="51" spans="1:9" ht="15">
      <c r="A51" s="90"/>
      <c r="B51" s="91"/>
      <c r="C51" s="91"/>
      <c r="D51" s="91"/>
      <c r="E51" s="91"/>
      <c r="F51" s="91"/>
      <c r="G51" s="91"/>
      <c r="H51" s="91"/>
      <c r="I51" s="92"/>
    </row>
    <row r="52" spans="1:9" ht="45" customHeight="1">
      <c r="A52" s="25" t="s">
        <v>72</v>
      </c>
      <c r="B52" s="2" t="s">
        <v>1</v>
      </c>
      <c r="C52" s="34" t="s">
        <v>184</v>
      </c>
      <c r="D52" s="2" t="s">
        <v>73</v>
      </c>
      <c r="E52" s="2" t="s">
        <v>29</v>
      </c>
      <c r="F52" s="26" t="s">
        <v>4</v>
      </c>
      <c r="G52" s="35" t="s">
        <v>181</v>
      </c>
      <c r="H52" s="36" t="s">
        <v>182</v>
      </c>
      <c r="I52" s="27" t="s">
        <v>5</v>
      </c>
    </row>
    <row r="53" spans="1:9" ht="25.5">
      <c r="A53" s="11" t="s">
        <v>74</v>
      </c>
      <c r="B53" s="12" t="s">
        <v>75</v>
      </c>
      <c r="C53" s="13" t="s">
        <v>10</v>
      </c>
      <c r="D53" s="14" t="s">
        <v>157</v>
      </c>
      <c r="E53" s="7" t="s">
        <v>158</v>
      </c>
      <c r="F53" s="16">
        <v>71808</v>
      </c>
      <c r="G53" s="9"/>
      <c r="H53" s="33">
        <f aca="true" t="shared" si="11" ref="H53:H63">ROUND(G53*1.2882,2)</f>
        <v>0</v>
      </c>
      <c r="I53" s="10">
        <f aca="true" t="shared" si="12" ref="I53">ROUND(F53*H53,2)</f>
        <v>0</v>
      </c>
    </row>
    <row r="54" spans="1:9" ht="25.5">
      <c r="A54" s="11" t="s">
        <v>76</v>
      </c>
      <c r="B54" s="12" t="s">
        <v>77</v>
      </c>
      <c r="C54" s="13" t="s">
        <v>10</v>
      </c>
      <c r="D54" s="14" t="s">
        <v>159</v>
      </c>
      <c r="E54" s="7" t="s">
        <v>121</v>
      </c>
      <c r="F54" s="16">
        <v>175</v>
      </c>
      <c r="G54" s="9"/>
      <c r="H54" s="33">
        <f t="shared" si="11"/>
        <v>0</v>
      </c>
      <c r="I54" s="10">
        <f aca="true" t="shared" si="13" ref="I54:I63">ROUND(F54*H54,2)</f>
        <v>0</v>
      </c>
    </row>
    <row r="55" spans="1:9" ht="25.5">
      <c r="A55" s="11" t="s">
        <v>78</v>
      </c>
      <c r="B55" s="12" t="s">
        <v>79</v>
      </c>
      <c r="C55" s="13" t="s">
        <v>10</v>
      </c>
      <c r="D55" s="14" t="s">
        <v>160</v>
      </c>
      <c r="E55" s="7" t="s">
        <v>121</v>
      </c>
      <c r="F55" s="16">
        <v>6570</v>
      </c>
      <c r="G55" s="9"/>
      <c r="H55" s="33">
        <f t="shared" si="11"/>
        <v>0</v>
      </c>
      <c r="I55" s="10">
        <f t="shared" si="13"/>
        <v>0</v>
      </c>
    </row>
    <row r="56" spans="1:9" ht="25.5">
      <c r="A56" s="11" t="s">
        <v>80</v>
      </c>
      <c r="B56" s="12" t="s">
        <v>81</v>
      </c>
      <c r="C56" s="13" t="s">
        <v>10</v>
      </c>
      <c r="D56" s="14" t="s">
        <v>161</v>
      </c>
      <c r="E56" s="7" t="s">
        <v>162</v>
      </c>
      <c r="F56" s="16">
        <v>400</v>
      </c>
      <c r="G56" s="9"/>
      <c r="H56" s="33">
        <f t="shared" si="11"/>
        <v>0</v>
      </c>
      <c r="I56" s="10">
        <f t="shared" si="13"/>
        <v>0</v>
      </c>
    </row>
    <row r="57" spans="1:9" ht="25.5">
      <c r="A57" s="11" t="s">
        <v>82</v>
      </c>
      <c r="B57" s="12" t="s">
        <v>83</v>
      </c>
      <c r="C57" s="13" t="s">
        <v>10</v>
      </c>
      <c r="D57" s="14" t="s">
        <v>163</v>
      </c>
      <c r="E57" s="7" t="s">
        <v>164</v>
      </c>
      <c r="F57" s="16">
        <v>12</v>
      </c>
      <c r="G57" s="9"/>
      <c r="H57" s="33">
        <f t="shared" si="11"/>
        <v>0</v>
      </c>
      <c r="I57" s="10">
        <f t="shared" si="13"/>
        <v>0</v>
      </c>
    </row>
    <row r="58" spans="1:9" ht="25.5">
      <c r="A58" s="11" t="s">
        <v>84</v>
      </c>
      <c r="B58" s="12" t="s">
        <v>85</v>
      </c>
      <c r="C58" s="13" t="s">
        <v>10</v>
      </c>
      <c r="D58" s="14" t="s">
        <v>165</v>
      </c>
      <c r="E58" s="7" t="s">
        <v>164</v>
      </c>
      <c r="F58" s="16">
        <v>12</v>
      </c>
      <c r="G58" s="9"/>
      <c r="H58" s="33">
        <f t="shared" si="11"/>
        <v>0</v>
      </c>
      <c r="I58" s="10">
        <f t="shared" si="13"/>
        <v>0</v>
      </c>
    </row>
    <row r="59" spans="1:9" ht="25.5">
      <c r="A59" s="11" t="s">
        <v>86</v>
      </c>
      <c r="B59" s="12" t="s">
        <v>87</v>
      </c>
      <c r="C59" s="13" t="s">
        <v>10</v>
      </c>
      <c r="D59" s="14" t="s">
        <v>166</v>
      </c>
      <c r="E59" s="7" t="s">
        <v>164</v>
      </c>
      <c r="F59" s="16">
        <v>6</v>
      </c>
      <c r="G59" s="9"/>
      <c r="H59" s="33">
        <f t="shared" si="11"/>
        <v>0</v>
      </c>
      <c r="I59" s="10">
        <f t="shared" si="13"/>
        <v>0</v>
      </c>
    </row>
    <row r="60" spans="1:9" ht="25.5">
      <c r="A60" s="11" t="s">
        <v>88</v>
      </c>
      <c r="B60" s="12" t="s">
        <v>89</v>
      </c>
      <c r="C60" s="13" t="s">
        <v>10</v>
      </c>
      <c r="D60" s="14" t="s">
        <v>167</v>
      </c>
      <c r="E60" s="7" t="s">
        <v>164</v>
      </c>
      <c r="F60" s="16">
        <v>6</v>
      </c>
      <c r="G60" s="9"/>
      <c r="H60" s="33">
        <f t="shared" si="11"/>
        <v>0</v>
      </c>
      <c r="I60" s="10">
        <f t="shared" si="13"/>
        <v>0</v>
      </c>
    </row>
    <row r="61" spans="1:9" ht="25.5">
      <c r="A61" s="11" t="s">
        <v>90</v>
      </c>
      <c r="B61" s="12" t="s">
        <v>91</v>
      </c>
      <c r="C61" s="13" t="s">
        <v>10</v>
      </c>
      <c r="D61" s="14" t="s">
        <v>168</v>
      </c>
      <c r="E61" s="7" t="s">
        <v>164</v>
      </c>
      <c r="F61" s="16">
        <v>6</v>
      </c>
      <c r="G61" s="9"/>
      <c r="H61" s="33">
        <f t="shared" si="11"/>
        <v>0</v>
      </c>
      <c r="I61" s="10">
        <f t="shared" si="13"/>
        <v>0</v>
      </c>
    </row>
    <row r="62" spans="1:9" ht="25.5">
      <c r="A62" s="11" t="s">
        <v>92</v>
      </c>
      <c r="B62" s="12" t="s">
        <v>93</v>
      </c>
      <c r="C62" s="13" t="s">
        <v>10</v>
      </c>
      <c r="D62" s="14" t="s">
        <v>169</v>
      </c>
      <c r="E62" s="7" t="s">
        <v>164</v>
      </c>
      <c r="F62" s="16">
        <v>6</v>
      </c>
      <c r="G62" s="9"/>
      <c r="H62" s="33">
        <f t="shared" si="11"/>
        <v>0</v>
      </c>
      <c r="I62" s="10">
        <f t="shared" si="13"/>
        <v>0</v>
      </c>
    </row>
    <row r="63" spans="1:9" ht="26.25" thickBot="1">
      <c r="A63" s="11" t="s">
        <v>94</v>
      </c>
      <c r="B63" s="12" t="s">
        <v>95</v>
      </c>
      <c r="C63" s="13" t="s">
        <v>10</v>
      </c>
      <c r="D63" s="14" t="s">
        <v>170</v>
      </c>
      <c r="E63" s="7" t="s">
        <v>164</v>
      </c>
      <c r="F63" s="16">
        <v>24</v>
      </c>
      <c r="G63" s="9"/>
      <c r="H63" s="33">
        <f t="shared" si="11"/>
        <v>0</v>
      </c>
      <c r="I63" s="10">
        <f t="shared" si="13"/>
        <v>0</v>
      </c>
    </row>
    <row r="64" spans="1:9" ht="15">
      <c r="A64" s="88" t="s">
        <v>188</v>
      </c>
      <c r="B64" s="89"/>
      <c r="C64" s="89"/>
      <c r="D64" s="89"/>
      <c r="E64" s="89"/>
      <c r="F64" s="89"/>
      <c r="G64" s="89"/>
      <c r="H64" s="89"/>
      <c r="I64" s="17">
        <f>SUM(I53:I63)</f>
        <v>0</v>
      </c>
    </row>
    <row r="65" spans="1:9" ht="15">
      <c r="A65" s="90"/>
      <c r="B65" s="91"/>
      <c r="C65" s="91"/>
      <c r="D65" s="91"/>
      <c r="E65" s="91"/>
      <c r="F65" s="91"/>
      <c r="G65" s="91"/>
      <c r="H65" s="91"/>
      <c r="I65" s="92"/>
    </row>
    <row r="66" spans="1:9" ht="45" customHeight="1">
      <c r="A66" s="25" t="s">
        <v>96</v>
      </c>
      <c r="B66" s="2" t="s">
        <v>1</v>
      </c>
      <c r="C66" s="34" t="s">
        <v>184</v>
      </c>
      <c r="D66" s="2" t="s">
        <v>97</v>
      </c>
      <c r="E66" s="2" t="s">
        <v>29</v>
      </c>
      <c r="F66" s="26" t="s">
        <v>4</v>
      </c>
      <c r="G66" s="35" t="s">
        <v>181</v>
      </c>
      <c r="H66" s="36" t="s">
        <v>182</v>
      </c>
      <c r="I66" s="27" t="s">
        <v>5</v>
      </c>
    </row>
    <row r="67" spans="1:9" ht="25.5">
      <c r="A67" s="11" t="s">
        <v>98</v>
      </c>
      <c r="B67" s="12" t="s">
        <v>99</v>
      </c>
      <c r="C67" s="13" t="s">
        <v>10</v>
      </c>
      <c r="D67" s="14" t="s">
        <v>171</v>
      </c>
      <c r="E67" s="7" t="s">
        <v>172</v>
      </c>
      <c r="F67" s="16">
        <v>93</v>
      </c>
      <c r="G67" s="9"/>
      <c r="H67" s="33">
        <f aca="true" t="shared" si="14" ref="H67:H72">ROUND(G67*1.2882,2)</f>
        <v>0</v>
      </c>
      <c r="I67" s="10">
        <f aca="true" t="shared" si="15" ref="I67">ROUND(F67*H67,2)</f>
        <v>0</v>
      </c>
    </row>
    <row r="68" spans="1:9" ht="25.5">
      <c r="A68" s="11" t="s">
        <v>100</v>
      </c>
      <c r="B68" s="12" t="s">
        <v>101</v>
      </c>
      <c r="C68" s="13" t="s">
        <v>10</v>
      </c>
      <c r="D68" s="14" t="s">
        <v>173</v>
      </c>
      <c r="E68" s="7" t="s">
        <v>121</v>
      </c>
      <c r="F68" s="16">
        <v>5110</v>
      </c>
      <c r="G68" s="9"/>
      <c r="H68" s="33">
        <f t="shared" si="14"/>
        <v>0</v>
      </c>
      <c r="I68" s="10">
        <f aca="true" t="shared" si="16" ref="I68:I72">ROUND(F68*H68,2)</f>
        <v>0</v>
      </c>
    </row>
    <row r="69" spans="1:9" ht="25.5">
      <c r="A69" s="11" t="s">
        <v>102</v>
      </c>
      <c r="B69" s="12" t="s">
        <v>103</v>
      </c>
      <c r="C69" s="13" t="s">
        <v>10</v>
      </c>
      <c r="D69" s="14" t="s">
        <v>174</v>
      </c>
      <c r="E69" s="7" t="s">
        <v>121</v>
      </c>
      <c r="F69" s="16">
        <v>2482</v>
      </c>
      <c r="G69" s="9"/>
      <c r="H69" s="33">
        <f t="shared" si="14"/>
        <v>0</v>
      </c>
      <c r="I69" s="10">
        <f t="shared" si="16"/>
        <v>0</v>
      </c>
    </row>
    <row r="70" spans="1:9" ht="25.5">
      <c r="A70" s="11" t="s">
        <v>104</v>
      </c>
      <c r="B70" s="12" t="s">
        <v>105</v>
      </c>
      <c r="C70" s="13" t="s">
        <v>10</v>
      </c>
      <c r="D70" s="14" t="s">
        <v>175</v>
      </c>
      <c r="E70" s="7" t="s">
        <v>3</v>
      </c>
      <c r="F70" s="16">
        <v>44</v>
      </c>
      <c r="G70" s="9"/>
      <c r="H70" s="33">
        <f t="shared" si="14"/>
        <v>0</v>
      </c>
      <c r="I70" s="10">
        <f t="shared" si="16"/>
        <v>0</v>
      </c>
    </row>
    <row r="71" spans="1:9" ht="25.5">
      <c r="A71" s="11" t="s">
        <v>106</v>
      </c>
      <c r="B71" s="12" t="s">
        <v>107</v>
      </c>
      <c r="C71" s="13" t="s">
        <v>10</v>
      </c>
      <c r="D71" s="14" t="s">
        <v>176</v>
      </c>
      <c r="E71" s="7" t="s">
        <v>3</v>
      </c>
      <c r="F71" s="16">
        <v>22</v>
      </c>
      <c r="G71" s="9"/>
      <c r="H71" s="33">
        <f t="shared" si="14"/>
        <v>0</v>
      </c>
      <c r="I71" s="10">
        <f t="shared" si="16"/>
        <v>0</v>
      </c>
    </row>
    <row r="72" spans="1:9" ht="26.25" thickBot="1">
      <c r="A72" s="11" t="s">
        <v>108</v>
      </c>
      <c r="B72" s="12" t="s">
        <v>109</v>
      </c>
      <c r="C72" s="13" t="s">
        <v>10</v>
      </c>
      <c r="D72" s="14" t="s">
        <v>177</v>
      </c>
      <c r="E72" s="7" t="s">
        <v>145</v>
      </c>
      <c r="F72" s="16">
        <v>1284.8</v>
      </c>
      <c r="G72" s="9"/>
      <c r="H72" s="33">
        <f t="shared" si="14"/>
        <v>0</v>
      </c>
      <c r="I72" s="10">
        <f t="shared" si="16"/>
        <v>0</v>
      </c>
    </row>
    <row r="73" spans="1:9" ht="15">
      <c r="A73" s="88" t="s">
        <v>190</v>
      </c>
      <c r="B73" s="89"/>
      <c r="C73" s="89"/>
      <c r="D73" s="89"/>
      <c r="E73" s="89"/>
      <c r="F73" s="89"/>
      <c r="G73" s="89"/>
      <c r="H73" s="89"/>
      <c r="I73" s="17">
        <f>SUM(I67:I72)</f>
        <v>0</v>
      </c>
    </row>
    <row r="74" spans="1:9" ht="15">
      <c r="A74" s="90"/>
      <c r="B74" s="91"/>
      <c r="C74" s="91"/>
      <c r="D74" s="91"/>
      <c r="E74" s="91"/>
      <c r="F74" s="91"/>
      <c r="G74" s="91"/>
      <c r="H74" s="91"/>
      <c r="I74" s="92"/>
    </row>
    <row r="75" spans="1:9" ht="45" customHeight="1">
      <c r="A75" s="25" t="s">
        <v>110</v>
      </c>
      <c r="B75" s="2" t="s">
        <v>1</v>
      </c>
      <c r="C75" s="34" t="s">
        <v>184</v>
      </c>
      <c r="D75" s="2" t="s">
        <v>111</v>
      </c>
      <c r="E75" s="2" t="s">
        <v>29</v>
      </c>
      <c r="F75" s="26" t="s">
        <v>4</v>
      </c>
      <c r="G75" s="35" t="s">
        <v>181</v>
      </c>
      <c r="H75" s="36" t="s">
        <v>182</v>
      </c>
      <c r="I75" s="27" t="s">
        <v>5</v>
      </c>
    </row>
    <row r="76" spans="1:9" ht="26.25" thickBot="1">
      <c r="A76" s="11" t="s">
        <v>112</v>
      </c>
      <c r="B76" s="12" t="s">
        <v>113</v>
      </c>
      <c r="C76" s="13" t="s">
        <v>10</v>
      </c>
      <c r="D76" s="14" t="s">
        <v>178</v>
      </c>
      <c r="E76" s="7" t="s">
        <v>145</v>
      </c>
      <c r="F76" s="16">
        <v>642.4</v>
      </c>
      <c r="G76" s="9"/>
      <c r="H76" s="33">
        <f aca="true" t="shared" si="17" ref="H76">ROUND(G76*1.2882,2)</f>
        <v>0</v>
      </c>
      <c r="I76" s="10">
        <f aca="true" t="shared" si="18" ref="I76">ROUND(F76*H76,2)</f>
        <v>0</v>
      </c>
    </row>
    <row r="77" spans="1:9" ht="15">
      <c r="A77" s="88" t="s">
        <v>189</v>
      </c>
      <c r="B77" s="89"/>
      <c r="C77" s="89"/>
      <c r="D77" s="89"/>
      <c r="E77" s="89"/>
      <c r="F77" s="89"/>
      <c r="G77" s="89"/>
      <c r="H77" s="89"/>
      <c r="I77" s="17">
        <f>I76</f>
        <v>0</v>
      </c>
    </row>
    <row r="78" spans="1:9" ht="15">
      <c r="A78" s="90"/>
      <c r="B78" s="91"/>
      <c r="C78" s="91"/>
      <c r="D78" s="91"/>
      <c r="E78" s="91"/>
      <c r="F78" s="91"/>
      <c r="G78" s="91"/>
      <c r="H78" s="91"/>
      <c r="I78" s="92"/>
    </row>
    <row r="79" spans="1:9" ht="45" customHeight="1">
      <c r="A79" s="25" t="s">
        <v>114</v>
      </c>
      <c r="B79" s="2" t="s">
        <v>1</v>
      </c>
      <c r="C79" s="34" t="s">
        <v>184</v>
      </c>
      <c r="D79" s="2" t="s">
        <v>115</v>
      </c>
      <c r="E79" s="2" t="s">
        <v>29</v>
      </c>
      <c r="F79" s="26" t="s">
        <v>4</v>
      </c>
      <c r="G79" s="35" t="s">
        <v>181</v>
      </c>
      <c r="H79" s="36" t="s">
        <v>182</v>
      </c>
      <c r="I79" s="27" t="s">
        <v>5</v>
      </c>
    </row>
    <row r="80" spans="1:9" ht="25.5">
      <c r="A80" s="11" t="s">
        <v>116</v>
      </c>
      <c r="B80" s="12" t="s">
        <v>117</v>
      </c>
      <c r="C80" s="13" t="s">
        <v>10</v>
      </c>
      <c r="D80" s="14" t="s">
        <v>179</v>
      </c>
      <c r="E80" s="7" t="s">
        <v>180</v>
      </c>
      <c r="F80" s="16">
        <v>24.64</v>
      </c>
      <c r="G80" s="9"/>
      <c r="H80" s="33">
        <f aca="true" t="shared" si="19" ref="H80:H81">ROUND(G80*1.2882,2)</f>
        <v>0</v>
      </c>
      <c r="I80" s="10">
        <f>ROUND(F80*H80,2)</f>
        <v>0</v>
      </c>
    </row>
    <row r="81" spans="1:9" ht="26.25" thickBot="1">
      <c r="A81" s="11" t="s">
        <v>118</v>
      </c>
      <c r="B81" s="12" t="s">
        <v>119</v>
      </c>
      <c r="C81" s="13" t="s">
        <v>10</v>
      </c>
      <c r="D81" s="14" t="s">
        <v>179</v>
      </c>
      <c r="E81" s="7" t="s">
        <v>180</v>
      </c>
      <c r="F81" s="16">
        <v>10.56</v>
      </c>
      <c r="G81" s="9"/>
      <c r="H81" s="33">
        <f t="shared" si="19"/>
        <v>0</v>
      </c>
      <c r="I81" s="10">
        <f>ROUND(F81*H81,2)</f>
        <v>0</v>
      </c>
    </row>
    <row r="82" spans="1:9" ht="15">
      <c r="A82" s="88" t="s">
        <v>191</v>
      </c>
      <c r="B82" s="89"/>
      <c r="C82" s="89"/>
      <c r="D82" s="89"/>
      <c r="E82" s="89"/>
      <c r="F82" s="89"/>
      <c r="G82" s="89"/>
      <c r="H82" s="89"/>
      <c r="I82" s="17">
        <f>SUM(I80:I81)</f>
        <v>0</v>
      </c>
    </row>
    <row r="83" spans="1:9" ht="15.75" thickBot="1">
      <c r="A83" s="90"/>
      <c r="B83" s="91"/>
      <c r="C83" s="91"/>
      <c r="D83" s="91"/>
      <c r="E83" s="91"/>
      <c r="F83" s="91"/>
      <c r="G83" s="91"/>
      <c r="H83" s="91"/>
      <c r="I83" s="92"/>
    </row>
    <row r="84" spans="1:9" ht="15.75" thickBot="1">
      <c r="A84" s="76" t="s">
        <v>192</v>
      </c>
      <c r="B84" s="77"/>
      <c r="C84" s="77"/>
      <c r="D84" s="77"/>
      <c r="E84" s="77"/>
      <c r="F84" s="77"/>
      <c r="G84" s="77"/>
      <c r="H84" s="77"/>
      <c r="I84" s="28">
        <f>I22+I35+I42+I50+I64+I73+I77+I82</f>
        <v>0</v>
      </c>
    </row>
    <row r="85" spans="1:9" ht="15">
      <c r="A85" s="29"/>
      <c r="B85" s="30"/>
      <c r="C85" s="30"/>
      <c r="D85" s="30"/>
      <c r="E85" s="31"/>
      <c r="F85" s="32"/>
      <c r="G85" s="32"/>
      <c r="H85" s="32"/>
      <c r="I85" s="32"/>
    </row>
  </sheetData>
  <mergeCells count="35">
    <mergeCell ref="A8:I8"/>
    <mergeCell ref="A65:I65"/>
    <mergeCell ref="A22:H22"/>
    <mergeCell ref="A23:I23"/>
    <mergeCell ref="C10:C12"/>
    <mergeCell ref="A35:H35"/>
    <mergeCell ref="H10:H12"/>
    <mergeCell ref="D10:D11"/>
    <mergeCell ref="E10:E12"/>
    <mergeCell ref="F10:F12"/>
    <mergeCell ref="G10:G12"/>
    <mergeCell ref="I10:I12"/>
    <mergeCell ref="A10:A11"/>
    <mergeCell ref="B10:B12"/>
    <mergeCell ref="A42:H42"/>
    <mergeCell ref="A50:H50"/>
    <mergeCell ref="A36:I36"/>
    <mergeCell ref="A51:I51"/>
    <mergeCell ref="A64:H64"/>
    <mergeCell ref="A84:H84"/>
    <mergeCell ref="A9:I9"/>
    <mergeCell ref="A7:I7"/>
    <mergeCell ref="C1:I1"/>
    <mergeCell ref="A1:B1"/>
    <mergeCell ref="A4:I4"/>
    <mergeCell ref="A2:I2"/>
    <mergeCell ref="A3:I3"/>
    <mergeCell ref="A5:I5"/>
    <mergeCell ref="A6:I6"/>
    <mergeCell ref="A73:H73"/>
    <mergeCell ref="A77:H77"/>
    <mergeCell ref="A82:H82"/>
    <mergeCell ref="A74:I74"/>
    <mergeCell ref="A78:I78"/>
    <mergeCell ref="A83:I83"/>
  </mergeCells>
  <conditionalFormatting sqref="C43">
    <cfRule type="cellIs" priority="5" dxfId="49" operator="equal">
      <formula>#REF!</formula>
    </cfRule>
  </conditionalFormatting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366B-5ADB-4512-8B8A-DE698010FF31}">
  <sheetPr>
    <pageSetUpPr fitToPage="1"/>
  </sheetPr>
  <dimension ref="A1:I48"/>
  <sheetViews>
    <sheetView workbookViewId="0" topLeftCell="A1">
      <selection activeCell="A3" sqref="A3:I3"/>
    </sheetView>
  </sheetViews>
  <sheetFormatPr defaultColWidth="9.140625" defaultRowHeight="15"/>
  <cols>
    <col min="7" max="7" width="13.57421875" style="0" customWidth="1"/>
    <col min="9" max="9" width="10.140625" style="0" customWidth="1"/>
  </cols>
  <sheetData>
    <row r="1" spans="1:9" ht="75.75" customHeight="1">
      <c r="A1" s="82"/>
      <c r="B1" s="82"/>
      <c r="C1" s="81" t="s">
        <v>196</v>
      </c>
      <c r="D1" s="81"/>
      <c r="E1" s="81"/>
      <c r="F1" s="81"/>
      <c r="G1" s="81"/>
      <c r="H1" s="81"/>
      <c r="I1" s="81"/>
    </row>
    <row r="2" spans="1:9" ht="15">
      <c r="A2" s="84" t="s">
        <v>250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4" t="s">
        <v>197</v>
      </c>
      <c r="B3" s="84"/>
      <c r="C3" s="84"/>
      <c r="D3" s="84"/>
      <c r="E3" s="84"/>
      <c r="F3" s="84"/>
      <c r="G3" s="84"/>
      <c r="H3" s="84"/>
      <c r="I3" s="84"/>
    </row>
    <row r="4" spans="1:9" ht="15.75" thickBot="1">
      <c r="A4" s="83"/>
      <c r="B4" s="83"/>
      <c r="C4" s="83"/>
      <c r="D4" s="83"/>
      <c r="E4" s="83"/>
      <c r="F4" s="83"/>
      <c r="G4" s="83"/>
      <c r="H4" s="83"/>
      <c r="I4" s="83"/>
    </row>
    <row r="5" spans="1:9" ht="15.75" thickBot="1">
      <c r="A5" s="85" t="s">
        <v>198</v>
      </c>
      <c r="B5" s="86"/>
      <c r="C5" s="86"/>
      <c r="D5" s="86"/>
      <c r="E5" s="86"/>
      <c r="F5" s="86"/>
      <c r="G5" s="86"/>
      <c r="H5" s="86"/>
      <c r="I5" s="87"/>
    </row>
    <row r="6" spans="1:9" ht="15.75" thickBot="1">
      <c r="A6" s="85"/>
      <c r="B6" s="86"/>
      <c r="C6" s="86"/>
      <c r="D6" s="86"/>
      <c r="E6" s="86"/>
      <c r="F6" s="86"/>
      <c r="G6" s="86"/>
      <c r="H6" s="86"/>
      <c r="I6" s="87"/>
    </row>
    <row r="7" spans="1:9" ht="30" customHeight="1" thickBot="1">
      <c r="A7" s="152" t="s">
        <v>195</v>
      </c>
      <c r="B7" s="153"/>
      <c r="C7" s="153"/>
      <c r="D7" s="153"/>
      <c r="E7" s="153"/>
      <c r="F7" s="153"/>
      <c r="G7" s="153"/>
      <c r="H7" s="153"/>
      <c r="I7" s="154"/>
    </row>
    <row r="8" spans="1:9" ht="15.75" thickBot="1">
      <c r="A8" s="78" t="s">
        <v>194</v>
      </c>
      <c r="B8" s="79"/>
      <c r="C8" s="79"/>
      <c r="D8" s="79"/>
      <c r="E8" s="79"/>
      <c r="F8" s="79"/>
      <c r="G8" s="79"/>
      <c r="H8" s="79"/>
      <c r="I8" s="80"/>
    </row>
    <row r="9" spans="1:9" ht="15.75" thickBot="1">
      <c r="A9" s="78" t="s">
        <v>199</v>
      </c>
      <c r="B9" s="79"/>
      <c r="C9" s="79"/>
      <c r="D9" s="79"/>
      <c r="E9" s="79"/>
      <c r="F9" s="79"/>
      <c r="G9" s="79"/>
      <c r="H9" s="79"/>
      <c r="I9" s="80"/>
    </row>
    <row r="11" spans="1:9" ht="15.75">
      <c r="A11" s="155" t="s">
        <v>200</v>
      </c>
      <c r="B11" s="155"/>
      <c r="C11" s="155"/>
      <c r="D11" s="155"/>
      <c r="E11" s="155"/>
      <c r="F11" s="155"/>
      <c r="G11" s="155"/>
      <c r="H11" s="155"/>
      <c r="I11" s="155"/>
    </row>
    <row r="12" spans="1:8" ht="15.75">
      <c r="A12" s="37"/>
      <c r="B12" s="38"/>
      <c r="C12" s="39"/>
      <c r="D12" s="39"/>
      <c r="E12" s="40"/>
      <c r="F12" s="40"/>
      <c r="G12" s="40"/>
      <c r="H12" s="40"/>
    </row>
    <row r="13" spans="1:9" ht="15">
      <c r="A13" s="121" t="s">
        <v>201</v>
      </c>
      <c r="B13" s="121"/>
      <c r="C13" s="121"/>
      <c r="D13" s="121"/>
      <c r="E13" s="121"/>
      <c r="F13" s="121"/>
      <c r="G13" s="121"/>
      <c r="H13" s="121"/>
      <c r="I13" s="121"/>
    </row>
    <row r="14" spans="1:9" ht="22.5" customHeight="1">
      <c r="A14" s="146" t="s">
        <v>202</v>
      </c>
      <c r="B14" s="147"/>
      <c r="C14" s="147"/>
      <c r="D14" s="147"/>
      <c r="E14" s="147"/>
      <c r="F14" s="147"/>
      <c r="G14" s="148"/>
      <c r="H14" s="120" t="s">
        <v>203</v>
      </c>
      <c r="I14" s="120"/>
    </row>
    <row r="15" spans="1:9" ht="15">
      <c r="A15" s="41" t="s">
        <v>204</v>
      </c>
      <c r="B15" s="42"/>
      <c r="C15" s="42"/>
      <c r="D15" s="42"/>
      <c r="E15" s="42"/>
      <c r="F15" s="43"/>
      <c r="G15" s="44"/>
      <c r="H15" s="115"/>
      <c r="I15" s="115"/>
    </row>
    <row r="16" spans="1:9" ht="15">
      <c r="A16" s="41" t="s">
        <v>205</v>
      </c>
      <c r="B16" s="42"/>
      <c r="C16" s="42"/>
      <c r="D16" s="42"/>
      <c r="E16" s="42"/>
      <c r="F16" s="43"/>
      <c r="G16" s="44"/>
      <c r="H16" s="115"/>
      <c r="I16" s="115"/>
    </row>
    <row r="17" spans="1:9" ht="15">
      <c r="A17" s="41" t="s">
        <v>206</v>
      </c>
      <c r="B17" s="42"/>
      <c r="C17" s="42"/>
      <c r="D17" s="42"/>
      <c r="E17" s="42"/>
      <c r="F17" s="43"/>
      <c r="G17" s="44"/>
      <c r="H17" s="115"/>
      <c r="I17" s="115"/>
    </row>
    <row r="18" spans="1:9" ht="15">
      <c r="A18" s="41" t="s">
        <v>207</v>
      </c>
      <c r="B18" s="42"/>
      <c r="C18" s="42"/>
      <c r="D18" s="42"/>
      <c r="E18" s="42"/>
      <c r="F18" s="43"/>
      <c r="G18" s="44"/>
      <c r="H18" s="122">
        <v>0</v>
      </c>
      <c r="I18" s="122"/>
    </row>
    <row r="19" spans="1:9" ht="15">
      <c r="A19" s="130" t="s">
        <v>208</v>
      </c>
      <c r="B19" s="131"/>
      <c r="C19" s="131"/>
      <c r="D19" s="131"/>
      <c r="E19" s="131"/>
      <c r="F19" s="131"/>
      <c r="G19" s="131"/>
      <c r="H19" s="117">
        <f>SUM(H15:H18)</f>
        <v>0</v>
      </c>
      <c r="I19" s="117"/>
    </row>
    <row r="20" spans="1:9" ht="15">
      <c r="A20" s="119" t="s">
        <v>209</v>
      </c>
      <c r="B20" s="119"/>
      <c r="C20" s="119"/>
      <c r="D20" s="119"/>
      <c r="E20" s="119"/>
      <c r="F20" s="119"/>
      <c r="G20" s="119"/>
      <c r="H20" s="119"/>
      <c r="I20" s="119"/>
    </row>
    <row r="21" spans="1:9" ht="22.5" customHeight="1">
      <c r="A21" s="120" t="s">
        <v>202</v>
      </c>
      <c r="B21" s="120"/>
      <c r="C21" s="120"/>
      <c r="D21" s="120"/>
      <c r="E21" s="120"/>
      <c r="F21" s="120"/>
      <c r="G21" s="120"/>
      <c r="H21" s="120" t="s">
        <v>203</v>
      </c>
      <c r="I21" s="120"/>
    </row>
    <row r="22" spans="1:9" ht="15">
      <c r="A22" s="58" t="s">
        <v>210</v>
      </c>
      <c r="B22" s="59"/>
      <c r="C22" s="59"/>
      <c r="D22" s="59"/>
      <c r="E22" s="60"/>
      <c r="F22" s="61"/>
      <c r="G22" s="62"/>
      <c r="H22" s="115"/>
      <c r="I22" s="115"/>
    </row>
    <row r="23" spans="1:9" ht="15">
      <c r="A23" s="130" t="s">
        <v>211</v>
      </c>
      <c r="B23" s="131"/>
      <c r="C23" s="131"/>
      <c r="D23" s="131"/>
      <c r="E23" s="131"/>
      <c r="F23" s="131"/>
      <c r="G23" s="131"/>
      <c r="H23" s="117">
        <f>SUM(H22:H22)</f>
        <v>0</v>
      </c>
      <c r="I23" s="117"/>
    </row>
    <row r="24" spans="1:9" ht="15">
      <c r="A24" s="119" t="s">
        <v>212</v>
      </c>
      <c r="B24" s="119"/>
      <c r="C24" s="119"/>
      <c r="D24" s="119"/>
      <c r="E24" s="119"/>
      <c r="F24" s="119"/>
      <c r="G24" s="119"/>
      <c r="H24" s="119"/>
      <c r="I24" s="119"/>
    </row>
    <row r="25" spans="1:9" ht="22.5" customHeight="1">
      <c r="A25" s="146" t="s">
        <v>202</v>
      </c>
      <c r="B25" s="147"/>
      <c r="C25" s="147"/>
      <c r="D25" s="147"/>
      <c r="E25" s="147"/>
      <c r="F25" s="147"/>
      <c r="G25" s="148"/>
      <c r="H25" s="120" t="s">
        <v>203</v>
      </c>
      <c r="I25" s="120"/>
    </row>
    <row r="26" spans="1:9" ht="15">
      <c r="A26" s="149" t="s">
        <v>213</v>
      </c>
      <c r="B26" s="150"/>
      <c r="C26" s="150"/>
      <c r="D26" s="150"/>
      <c r="E26" s="150"/>
      <c r="F26" s="150"/>
      <c r="G26" s="151"/>
      <c r="H26" s="115"/>
      <c r="I26" s="115"/>
    </row>
    <row r="27" spans="1:9" ht="15">
      <c r="A27" s="130" t="s">
        <v>214</v>
      </c>
      <c r="B27" s="131"/>
      <c r="C27" s="131"/>
      <c r="D27" s="131"/>
      <c r="E27" s="131"/>
      <c r="F27" s="131"/>
      <c r="G27" s="131"/>
      <c r="H27" s="117">
        <f>SUM(H26:H26)</f>
        <v>0</v>
      </c>
      <c r="I27" s="117"/>
    </row>
    <row r="28" spans="1:9" ht="15">
      <c r="A28" s="121" t="s">
        <v>215</v>
      </c>
      <c r="B28" s="121"/>
      <c r="C28" s="121"/>
      <c r="D28" s="121"/>
      <c r="E28" s="121"/>
      <c r="F28" s="121"/>
      <c r="G28" s="121"/>
      <c r="H28" s="121"/>
      <c r="I28" s="121"/>
    </row>
    <row r="29" spans="1:9" ht="22.5" customHeight="1">
      <c r="A29" s="146" t="s">
        <v>202</v>
      </c>
      <c r="B29" s="147"/>
      <c r="C29" s="147"/>
      <c r="D29" s="147"/>
      <c r="E29" s="147"/>
      <c r="F29" s="147"/>
      <c r="G29" s="148"/>
      <c r="H29" s="120" t="s">
        <v>203</v>
      </c>
      <c r="I29" s="120"/>
    </row>
    <row r="30" spans="1:9" ht="15">
      <c r="A30" s="41" t="s">
        <v>216</v>
      </c>
      <c r="B30" s="42"/>
      <c r="C30" s="42"/>
      <c r="D30" s="42"/>
      <c r="E30" s="42"/>
      <c r="F30" s="43"/>
      <c r="G30" s="45"/>
      <c r="H30" s="115"/>
      <c r="I30" s="115"/>
    </row>
    <row r="31" spans="1:9" ht="15">
      <c r="A31" s="41" t="s">
        <v>217</v>
      </c>
      <c r="B31" s="42"/>
      <c r="C31" s="42"/>
      <c r="D31" s="42"/>
      <c r="E31" s="42"/>
      <c r="F31" s="43"/>
      <c r="G31" s="64"/>
      <c r="H31" s="116"/>
      <c r="I31" s="116"/>
    </row>
    <row r="32" spans="1:9" ht="15">
      <c r="A32" s="41" t="s">
        <v>218</v>
      </c>
      <c r="B32" s="42"/>
      <c r="C32" s="42"/>
      <c r="D32" s="42"/>
      <c r="E32" s="42"/>
      <c r="F32" s="43"/>
      <c r="G32" s="45"/>
      <c r="H32" s="116"/>
      <c r="I32" s="116"/>
    </row>
    <row r="33" spans="1:9" ht="15">
      <c r="A33" s="41" t="s">
        <v>219</v>
      </c>
      <c r="B33" s="42"/>
      <c r="C33" s="42"/>
      <c r="D33" s="42"/>
      <c r="E33" s="42"/>
      <c r="F33" s="43"/>
      <c r="G33" s="45"/>
      <c r="H33" s="116"/>
      <c r="I33" s="116"/>
    </row>
    <row r="34" spans="1:9" ht="15">
      <c r="A34" s="130" t="s">
        <v>220</v>
      </c>
      <c r="B34" s="131"/>
      <c r="C34" s="131"/>
      <c r="D34" s="131"/>
      <c r="E34" s="131"/>
      <c r="F34" s="131"/>
      <c r="G34" s="132"/>
      <c r="H34" s="117">
        <f>SUM(H30:H33)</f>
        <v>0</v>
      </c>
      <c r="I34" s="117"/>
    </row>
    <row r="35" spans="1:8" ht="15">
      <c r="A35" s="46"/>
      <c r="B35" s="47"/>
      <c r="C35" s="48"/>
      <c r="D35" s="49"/>
      <c r="E35" s="49"/>
      <c r="F35" s="49"/>
      <c r="G35" s="49"/>
      <c r="H35" s="63"/>
    </row>
    <row r="36" spans="1:8" ht="15">
      <c r="A36" s="133" t="s">
        <v>221</v>
      </c>
      <c r="B36" s="133"/>
      <c r="C36" s="133"/>
      <c r="D36" s="133"/>
      <c r="E36" s="133"/>
      <c r="F36" s="133"/>
      <c r="G36" s="133"/>
      <c r="H36" s="133"/>
    </row>
    <row r="37" spans="1:8" ht="15.75" thickBot="1">
      <c r="A37" s="50"/>
      <c r="B37" s="50"/>
      <c r="C37" s="50"/>
      <c r="D37" s="50"/>
      <c r="E37" s="50"/>
      <c r="F37" s="50"/>
      <c r="G37" s="50"/>
      <c r="H37" s="50"/>
    </row>
    <row r="38" spans="1:9" ht="15.75" thickBot="1">
      <c r="A38" s="134" t="s">
        <v>222</v>
      </c>
      <c r="B38" s="137" t="s">
        <v>223</v>
      </c>
      <c r="C38" s="137"/>
      <c r="D38" s="137"/>
      <c r="E38" s="137"/>
      <c r="F38" s="137"/>
      <c r="G38" s="138" t="s">
        <v>224</v>
      </c>
      <c r="H38" s="118" t="s">
        <v>225</v>
      </c>
      <c r="I38" s="118"/>
    </row>
    <row r="39" spans="1:9" ht="15">
      <c r="A39" s="135"/>
      <c r="B39" s="141"/>
      <c r="C39" s="143" t="s">
        <v>226</v>
      </c>
      <c r="D39" s="144"/>
      <c r="E39" s="144"/>
      <c r="F39" s="144"/>
      <c r="G39" s="139"/>
      <c r="H39" s="118"/>
      <c r="I39" s="118"/>
    </row>
    <row r="40" spans="1:9" ht="15.75" thickBot="1">
      <c r="A40" s="136"/>
      <c r="B40" s="142"/>
      <c r="C40" s="145"/>
      <c r="D40" s="145"/>
      <c r="E40" s="145"/>
      <c r="F40" s="145"/>
      <c r="G40" s="140"/>
      <c r="H40" s="118"/>
      <c r="I40" s="118"/>
    </row>
    <row r="41" spans="1:8" ht="15">
      <c r="A41" s="51"/>
      <c r="B41" s="52"/>
      <c r="C41" s="53"/>
      <c r="D41" s="53"/>
      <c r="E41" s="53"/>
      <c r="F41" s="53"/>
      <c r="G41" s="54"/>
      <c r="H41" s="55"/>
    </row>
    <row r="42" spans="1:8" ht="15">
      <c r="A42" s="123" t="s">
        <v>227</v>
      </c>
      <c r="B42" s="123"/>
      <c r="C42" s="123"/>
      <c r="D42" s="123"/>
      <c r="E42" s="123"/>
      <c r="F42" s="123"/>
      <c r="G42" s="123"/>
      <c r="H42" s="123"/>
    </row>
    <row r="43" spans="1:8" ht="15">
      <c r="A43" s="123" t="s">
        <v>228</v>
      </c>
      <c r="B43" s="123"/>
      <c r="C43" s="123"/>
      <c r="D43" s="123"/>
      <c r="E43" s="123"/>
      <c r="F43" s="123"/>
      <c r="G43" s="123"/>
      <c r="H43" s="123"/>
    </row>
    <row r="44" spans="1:8" ht="15">
      <c r="A44" s="123" t="s">
        <v>229</v>
      </c>
      <c r="B44" s="123"/>
      <c r="C44" s="123"/>
      <c r="D44" s="123"/>
      <c r="E44" s="123"/>
      <c r="F44" s="123"/>
      <c r="G44" s="123"/>
      <c r="H44" s="123"/>
    </row>
    <row r="45" spans="1:8" ht="15">
      <c r="A45" s="123" t="s">
        <v>230</v>
      </c>
      <c r="B45" s="123"/>
      <c r="C45" s="123"/>
      <c r="D45" s="123"/>
      <c r="E45" s="123"/>
      <c r="F45" s="123"/>
      <c r="G45" s="123"/>
      <c r="H45" s="123"/>
    </row>
    <row r="46" spans="1:8" ht="15.75" thickBot="1">
      <c r="A46" s="51"/>
      <c r="B46" s="52"/>
      <c r="C46" s="53"/>
      <c r="D46" s="53"/>
      <c r="E46" s="53"/>
      <c r="F46" s="53"/>
      <c r="G46" s="54"/>
      <c r="H46" s="55"/>
    </row>
    <row r="47" spans="1:8" ht="15.75" thickTop="1">
      <c r="A47" s="56"/>
      <c r="B47" s="56"/>
      <c r="C47" s="56"/>
      <c r="D47" s="56"/>
      <c r="E47" s="56"/>
      <c r="F47" s="124" t="s">
        <v>231</v>
      </c>
      <c r="G47" s="125"/>
      <c r="H47" s="128">
        <f>(ROUND((1+H19/100)*(1+H23/100)*(1+H27/100)/(1-H34/100),4))-1</f>
        <v>0</v>
      </c>
    </row>
    <row r="48" spans="1:8" ht="15.75" thickBot="1">
      <c r="A48" s="57"/>
      <c r="B48" s="56"/>
      <c r="C48" s="56"/>
      <c r="D48" s="56"/>
      <c r="E48" s="56"/>
      <c r="F48" s="126"/>
      <c r="G48" s="127"/>
      <c r="H48" s="129"/>
    </row>
    <row r="49" ht="15.75" thickTop="1"/>
  </sheetData>
  <mergeCells count="55">
    <mergeCell ref="A1:B1"/>
    <mergeCell ref="C1:I1"/>
    <mergeCell ref="A2:I2"/>
    <mergeCell ref="A3:I3"/>
    <mergeCell ref="A5:I5"/>
    <mergeCell ref="A7:I7"/>
    <mergeCell ref="A8:I8"/>
    <mergeCell ref="A9:I9"/>
    <mergeCell ref="A4:I4"/>
    <mergeCell ref="A11:I11"/>
    <mergeCell ref="A6:I6"/>
    <mergeCell ref="A14:G14"/>
    <mergeCell ref="A19:G19"/>
    <mergeCell ref="A21:G21"/>
    <mergeCell ref="A23:G23"/>
    <mergeCell ref="A13:I13"/>
    <mergeCell ref="H14:I14"/>
    <mergeCell ref="H15:I15"/>
    <mergeCell ref="H16:I16"/>
    <mergeCell ref="F47:G48"/>
    <mergeCell ref="H47:H48"/>
    <mergeCell ref="A34:G34"/>
    <mergeCell ref="A36:H36"/>
    <mergeCell ref="A38:A40"/>
    <mergeCell ref="B38:F38"/>
    <mergeCell ref="G38:G40"/>
    <mergeCell ref="B39:B40"/>
    <mergeCell ref="C39:F40"/>
    <mergeCell ref="H22:I22"/>
    <mergeCell ref="A42:H42"/>
    <mergeCell ref="A43:H43"/>
    <mergeCell ref="A44:H44"/>
    <mergeCell ref="A45:H45"/>
    <mergeCell ref="A25:G25"/>
    <mergeCell ref="A26:G26"/>
    <mergeCell ref="A27:G27"/>
    <mergeCell ref="A29:G29"/>
    <mergeCell ref="H29:I29"/>
    <mergeCell ref="H17:I17"/>
    <mergeCell ref="H18:I18"/>
    <mergeCell ref="H19:I19"/>
    <mergeCell ref="A20:I20"/>
    <mergeCell ref="H21:I21"/>
    <mergeCell ref="H38:I40"/>
    <mergeCell ref="H23:I23"/>
    <mergeCell ref="A24:I24"/>
    <mergeCell ref="H25:I25"/>
    <mergeCell ref="H26:I26"/>
    <mergeCell ref="H27:I27"/>
    <mergeCell ref="A28:I28"/>
    <mergeCell ref="H30:I30"/>
    <mergeCell ref="H31:I31"/>
    <mergeCell ref="H32:I32"/>
    <mergeCell ref="H33:I33"/>
    <mergeCell ref="H34:I3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AB5D-8FCD-4705-94A9-42B4F4B797E1}">
  <sheetPr>
    <pageSetUpPr fitToPage="1"/>
  </sheetPr>
  <dimension ref="A1:Q39"/>
  <sheetViews>
    <sheetView tabSelected="1" workbookViewId="0" topLeftCell="A1">
      <selection activeCell="A3" sqref="A3:Q3"/>
    </sheetView>
  </sheetViews>
  <sheetFormatPr defaultColWidth="9.140625" defaultRowHeight="15"/>
  <cols>
    <col min="1" max="1" width="7.140625" style="0" customWidth="1"/>
    <col min="3" max="3" width="21.421875" style="0" customWidth="1"/>
    <col min="4" max="4" width="9.28125" style="0" bestFit="1" customWidth="1"/>
    <col min="5" max="5" width="14.7109375" style="0" bestFit="1" customWidth="1"/>
    <col min="6" max="6" width="10.140625" style="0" bestFit="1" customWidth="1"/>
    <col min="7" max="16" width="11.7109375" style="0" bestFit="1" customWidth="1"/>
    <col min="17" max="17" width="12.7109375" style="0" bestFit="1" customWidth="1"/>
  </cols>
  <sheetData>
    <row r="1" spans="1:17" ht="75.75" customHeight="1">
      <c r="A1" s="82"/>
      <c r="B1" s="82"/>
      <c r="C1" s="81" t="s">
        <v>196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>
      <c r="A2" s="84" t="s">
        <v>250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">
      <c r="A3" s="84" t="s">
        <v>197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9" ht="15">
      <c r="A4" s="202"/>
      <c r="B4" s="202"/>
      <c r="C4" s="202"/>
      <c r="D4" s="202"/>
      <c r="E4" s="202"/>
      <c r="F4" s="202"/>
      <c r="G4" s="202"/>
      <c r="H4" s="202"/>
      <c r="I4" s="202"/>
    </row>
    <row r="5" spans="1:17" ht="15">
      <c r="A5" s="156" t="s">
        <v>249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15">
      <c r="A7" s="157" t="s">
        <v>195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5">
      <c r="A8" s="157" t="s">
        <v>194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ht="15.75" thickBot="1"/>
    <row r="10" spans="1:17" ht="15">
      <c r="A10" s="192" t="s">
        <v>232</v>
      </c>
      <c r="B10" s="194" t="s">
        <v>233</v>
      </c>
      <c r="C10" s="195"/>
      <c r="D10" s="198" t="s">
        <v>234</v>
      </c>
      <c r="E10" s="200" t="s">
        <v>5</v>
      </c>
      <c r="F10" s="188" t="s">
        <v>235</v>
      </c>
      <c r="G10" s="188" t="s">
        <v>236</v>
      </c>
      <c r="H10" s="188" t="s">
        <v>237</v>
      </c>
      <c r="I10" s="188" t="s">
        <v>238</v>
      </c>
      <c r="J10" s="188" t="s">
        <v>239</v>
      </c>
      <c r="K10" s="188" t="s">
        <v>240</v>
      </c>
      <c r="L10" s="188" t="s">
        <v>241</v>
      </c>
      <c r="M10" s="188" t="s">
        <v>242</v>
      </c>
      <c r="N10" s="188" t="s">
        <v>243</v>
      </c>
      <c r="O10" s="188" t="s">
        <v>244</v>
      </c>
      <c r="P10" s="188" t="s">
        <v>245</v>
      </c>
      <c r="Q10" s="190" t="s">
        <v>246</v>
      </c>
    </row>
    <row r="11" spans="1:17" ht="15">
      <c r="A11" s="193"/>
      <c r="B11" s="196"/>
      <c r="C11" s="197"/>
      <c r="D11" s="199"/>
      <c r="E11" s="201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1"/>
    </row>
    <row r="12" spans="1:17" ht="15">
      <c r="A12" s="158" t="s">
        <v>6</v>
      </c>
      <c r="B12" s="161" t="s">
        <v>7</v>
      </c>
      <c r="C12" s="162"/>
      <c r="D12" s="165" t="e">
        <f>E12/$D$36</f>
        <v>#DIV/0!</v>
      </c>
      <c r="E12" s="168">
        <f>'Anexo II - A'!I22</f>
        <v>0</v>
      </c>
      <c r="F12" s="74" t="e">
        <f>F14/$E12</f>
        <v>#DIV/0!</v>
      </c>
      <c r="G12" s="74" t="e">
        <f aca="true" t="shared" si="0" ref="G12:Q12">G14/$E12</f>
        <v>#DIV/0!</v>
      </c>
      <c r="H12" s="74" t="e">
        <f t="shared" si="0"/>
        <v>#DIV/0!</v>
      </c>
      <c r="I12" s="74" t="e">
        <f t="shared" si="0"/>
        <v>#DIV/0!</v>
      </c>
      <c r="J12" s="74" t="e">
        <f t="shared" si="0"/>
        <v>#DIV/0!</v>
      </c>
      <c r="K12" s="74" t="e">
        <f t="shared" si="0"/>
        <v>#DIV/0!</v>
      </c>
      <c r="L12" s="74" t="e">
        <f t="shared" si="0"/>
        <v>#DIV/0!</v>
      </c>
      <c r="M12" s="74" t="e">
        <f t="shared" si="0"/>
        <v>#DIV/0!</v>
      </c>
      <c r="N12" s="74" t="e">
        <f t="shared" si="0"/>
        <v>#DIV/0!</v>
      </c>
      <c r="O12" s="74" t="e">
        <f t="shared" si="0"/>
        <v>#DIV/0!</v>
      </c>
      <c r="P12" s="74" t="e">
        <f t="shared" si="0"/>
        <v>#DIV/0!</v>
      </c>
      <c r="Q12" s="74" t="e">
        <f t="shared" si="0"/>
        <v>#DIV/0!</v>
      </c>
    </row>
    <row r="13" spans="1:17" ht="15">
      <c r="A13" s="159"/>
      <c r="B13" s="161"/>
      <c r="C13" s="162"/>
      <c r="D13" s="166"/>
      <c r="E13" s="169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">
      <c r="A14" s="185"/>
      <c r="B14" s="161"/>
      <c r="C14" s="162"/>
      <c r="D14" s="186"/>
      <c r="E14" s="187"/>
      <c r="F14" s="67">
        <f>ROUND($E$12/12,2)</f>
        <v>0</v>
      </c>
      <c r="G14" s="67">
        <f aca="true" t="shared" si="1" ref="G14:Q14">ROUND($E$12/12,2)</f>
        <v>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7">
        <f t="shared" si="1"/>
        <v>0</v>
      </c>
      <c r="N14" s="67">
        <f t="shared" si="1"/>
        <v>0</v>
      </c>
      <c r="O14" s="67">
        <f t="shared" si="1"/>
        <v>0</v>
      </c>
      <c r="P14" s="67">
        <f t="shared" si="1"/>
        <v>0</v>
      </c>
      <c r="Q14" s="67">
        <f t="shared" si="1"/>
        <v>0</v>
      </c>
    </row>
    <row r="15" spans="1:17" ht="15">
      <c r="A15" s="158" t="s">
        <v>27</v>
      </c>
      <c r="B15" s="161" t="s">
        <v>28</v>
      </c>
      <c r="C15" s="162"/>
      <c r="D15" s="165" t="e">
        <f>E15/$D$36</f>
        <v>#DIV/0!</v>
      </c>
      <c r="E15" s="168">
        <f>'Anexo II - A'!I35</f>
        <v>0</v>
      </c>
      <c r="F15" s="74" t="e">
        <f>F17/$E15</f>
        <v>#DIV/0!</v>
      </c>
      <c r="G15" s="74" t="e">
        <f aca="true" t="shared" si="2" ref="G15:Q15">G17/$E15</f>
        <v>#DIV/0!</v>
      </c>
      <c r="H15" s="74" t="e">
        <f t="shared" si="2"/>
        <v>#DIV/0!</v>
      </c>
      <c r="I15" s="74" t="e">
        <f t="shared" si="2"/>
        <v>#DIV/0!</v>
      </c>
      <c r="J15" s="74" t="e">
        <f t="shared" si="2"/>
        <v>#DIV/0!</v>
      </c>
      <c r="K15" s="74" t="e">
        <f t="shared" si="2"/>
        <v>#DIV/0!</v>
      </c>
      <c r="L15" s="74" t="e">
        <f t="shared" si="2"/>
        <v>#DIV/0!</v>
      </c>
      <c r="M15" s="74" t="e">
        <f t="shared" si="2"/>
        <v>#DIV/0!</v>
      </c>
      <c r="N15" s="74" t="e">
        <f t="shared" si="2"/>
        <v>#DIV/0!</v>
      </c>
      <c r="O15" s="74" t="e">
        <f t="shared" si="2"/>
        <v>#DIV/0!</v>
      </c>
      <c r="P15" s="74" t="e">
        <f t="shared" si="2"/>
        <v>#DIV/0!</v>
      </c>
      <c r="Q15" s="74" t="e">
        <f t="shared" si="2"/>
        <v>#DIV/0!</v>
      </c>
    </row>
    <row r="16" spans="1:17" ht="15">
      <c r="A16" s="159"/>
      <c r="B16" s="161"/>
      <c r="C16" s="162"/>
      <c r="D16" s="166"/>
      <c r="E16" s="169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1:17" ht="15">
      <c r="A17" s="185"/>
      <c r="B17" s="161"/>
      <c r="C17" s="162"/>
      <c r="D17" s="186"/>
      <c r="E17" s="187"/>
      <c r="F17" s="67">
        <f>ROUND($E$15/12,2)</f>
        <v>0</v>
      </c>
      <c r="G17" s="67">
        <f aca="true" t="shared" si="3" ref="G17:Q17">ROUND($E$15/12,2)</f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</row>
    <row r="18" spans="1:17" ht="15">
      <c r="A18" s="158">
        <v>3</v>
      </c>
      <c r="B18" s="161" t="s">
        <v>51</v>
      </c>
      <c r="C18" s="162"/>
      <c r="D18" s="165" t="e">
        <f>E18/$D$36</f>
        <v>#DIV/0!</v>
      </c>
      <c r="E18" s="168">
        <f>'Anexo II - A'!I42</f>
        <v>0</v>
      </c>
      <c r="F18" s="74" t="e">
        <f>F20/$E18</f>
        <v>#DIV/0!</v>
      </c>
      <c r="G18" s="74" t="e">
        <f aca="true" t="shared" si="4" ref="G18:Q18">G20/$E18</f>
        <v>#DIV/0!</v>
      </c>
      <c r="H18" s="74" t="e">
        <f t="shared" si="4"/>
        <v>#DIV/0!</v>
      </c>
      <c r="I18" s="74" t="e">
        <f t="shared" si="4"/>
        <v>#DIV/0!</v>
      </c>
      <c r="J18" s="74" t="e">
        <f t="shared" si="4"/>
        <v>#DIV/0!</v>
      </c>
      <c r="K18" s="74" t="e">
        <f t="shared" si="4"/>
        <v>#DIV/0!</v>
      </c>
      <c r="L18" s="74" t="e">
        <f t="shared" si="4"/>
        <v>#DIV/0!</v>
      </c>
      <c r="M18" s="74" t="e">
        <f t="shared" si="4"/>
        <v>#DIV/0!</v>
      </c>
      <c r="N18" s="74" t="e">
        <f t="shared" si="4"/>
        <v>#DIV/0!</v>
      </c>
      <c r="O18" s="74" t="e">
        <f t="shared" si="4"/>
        <v>#DIV/0!</v>
      </c>
      <c r="P18" s="74" t="e">
        <f t="shared" si="4"/>
        <v>#DIV/0!</v>
      </c>
      <c r="Q18" s="74" t="e">
        <f t="shared" si="4"/>
        <v>#DIV/0!</v>
      </c>
    </row>
    <row r="19" spans="1:17" ht="15">
      <c r="A19" s="159"/>
      <c r="B19" s="161"/>
      <c r="C19" s="162"/>
      <c r="D19" s="166"/>
      <c r="E19" s="169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ht="15">
      <c r="A20" s="185"/>
      <c r="B20" s="161"/>
      <c r="C20" s="162"/>
      <c r="D20" s="186"/>
      <c r="E20" s="187"/>
      <c r="F20" s="67">
        <f>ROUND($E$18/12,2)</f>
        <v>0</v>
      </c>
      <c r="G20" s="67">
        <f aca="true" t="shared" si="5" ref="G20:Q20">ROUND($E$18/12,2)</f>
        <v>0</v>
      </c>
      <c r="H20" s="67">
        <f t="shared" si="5"/>
        <v>0</v>
      </c>
      <c r="I20" s="67">
        <f t="shared" si="5"/>
        <v>0</v>
      </c>
      <c r="J20" s="67">
        <f t="shared" si="5"/>
        <v>0</v>
      </c>
      <c r="K20" s="67">
        <f t="shared" si="5"/>
        <v>0</v>
      </c>
      <c r="L20" s="67">
        <f t="shared" si="5"/>
        <v>0</v>
      </c>
      <c r="M20" s="67">
        <f t="shared" si="5"/>
        <v>0</v>
      </c>
      <c r="N20" s="67">
        <f t="shared" si="5"/>
        <v>0</v>
      </c>
      <c r="O20" s="67">
        <f t="shared" si="5"/>
        <v>0</v>
      </c>
      <c r="P20" s="67">
        <f t="shared" si="5"/>
        <v>0</v>
      </c>
      <c r="Q20" s="67">
        <f t="shared" si="5"/>
        <v>0</v>
      </c>
    </row>
    <row r="21" spans="1:17" ht="15">
      <c r="A21" s="158">
        <v>4</v>
      </c>
      <c r="B21" s="161" t="s">
        <v>61</v>
      </c>
      <c r="C21" s="162"/>
      <c r="D21" s="165" t="e">
        <f>E21/$D$36</f>
        <v>#DIV/0!</v>
      </c>
      <c r="E21" s="168">
        <f>'Anexo II - A'!I50</f>
        <v>0</v>
      </c>
      <c r="F21" s="74" t="e">
        <f>F23/$E21</f>
        <v>#DIV/0!</v>
      </c>
      <c r="G21" s="74" t="e">
        <f aca="true" t="shared" si="6" ref="G21:Q21">G23/$E21</f>
        <v>#DIV/0!</v>
      </c>
      <c r="H21" s="74" t="e">
        <f t="shared" si="6"/>
        <v>#DIV/0!</v>
      </c>
      <c r="I21" s="74" t="e">
        <f t="shared" si="6"/>
        <v>#DIV/0!</v>
      </c>
      <c r="J21" s="74" t="e">
        <f t="shared" si="6"/>
        <v>#DIV/0!</v>
      </c>
      <c r="K21" s="74" t="e">
        <f t="shared" si="6"/>
        <v>#DIV/0!</v>
      </c>
      <c r="L21" s="74" t="e">
        <f t="shared" si="6"/>
        <v>#DIV/0!</v>
      </c>
      <c r="M21" s="74" t="e">
        <f t="shared" si="6"/>
        <v>#DIV/0!</v>
      </c>
      <c r="N21" s="74" t="e">
        <f t="shared" si="6"/>
        <v>#DIV/0!</v>
      </c>
      <c r="O21" s="74" t="e">
        <f t="shared" si="6"/>
        <v>#DIV/0!</v>
      </c>
      <c r="P21" s="74" t="e">
        <f t="shared" si="6"/>
        <v>#DIV/0!</v>
      </c>
      <c r="Q21" s="74" t="e">
        <f t="shared" si="6"/>
        <v>#DIV/0!</v>
      </c>
    </row>
    <row r="22" spans="1:17" ht="15">
      <c r="A22" s="159"/>
      <c r="B22" s="161"/>
      <c r="C22" s="162"/>
      <c r="D22" s="166"/>
      <c r="E22" s="169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ht="15">
      <c r="A23" s="185"/>
      <c r="B23" s="161"/>
      <c r="C23" s="162"/>
      <c r="D23" s="186"/>
      <c r="E23" s="187"/>
      <c r="F23" s="67">
        <f>ROUND($E$21/12,2)</f>
        <v>0</v>
      </c>
      <c r="G23" s="67">
        <f aca="true" t="shared" si="7" ref="G23:Q23">ROUND($E$21/12,2)</f>
        <v>0</v>
      </c>
      <c r="H23" s="67">
        <f t="shared" si="7"/>
        <v>0</v>
      </c>
      <c r="I23" s="67">
        <f t="shared" si="7"/>
        <v>0</v>
      </c>
      <c r="J23" s="67">
        <f t="shared" si="7"/>
        <v>0</v>
      </c>
      <c r="K23" s="67">
        <f t="shared" si="7"/>
        <v>0</v>
      </c>
      <c r="L23" s="67">
        <f t="shared" si="7"/>
        <v>0</v>
      </c>
      <c r="M23" s="67">
        <f t="shared" si="7"/>
        <v>0</v>
      </c>
      <c r="N23" s="67">
        <f t="shared" si="7"/>
        <v>0</v>
      </c>
      <c r="O23" s="67">
        <f t="shared" si="7"/>
        <v>0</v>
      </c>
      <c r="P23" s="67">
        <f t="shared" si="7"/>
        <v>0</v>
      </c>
      <c r="Q23" s="67">
        <f t="shared" si="7"/>
        <v>0</v>
      </c>
    </row>
    <row r="24" spans="1:17" ht="15">
      <c r="A24" s="158">
        <v>5</v>
      </c>
      <c r="B24" s="161" t="s">
        <v>73</v>
      </c>
      <c r="C24" s="162"/>
      <c r="D24" s="165" t="e">
        <f>E24/$D$36</f>
        <v>#DIV/0!</v>
      </c>
      <c r="E24" s="168">
        <f>'Anexo II - A'!I64</f>
        <v>0</v>
      </c>
      <c r="F24" s="74" t="e">
        <f>F26/$E24</f>
        <v>#DIV/0!</v>
      </c>
      <c r="G24" s="74" t="e">
        <f aca="true" t="shared" si="8" ref="G24:Q24">G26/$E24</f>
        <v>#DIV/0!</v>
      </c>
      <c r="H24" s="74" t="e">
        <f t="shared" si="8"/>
        <v>#DIV/0!</v>
      </c>
      <c r="I24" s="74" t="e">
        <f t="shared" si="8"/>
        <v>#DIV/0!</v>
      </c>
      <c r="J24" s="74" t="e">
        <f t="shared" si="8"/>
        <v>#DIV/0!</v>
      </c>
      <c r="K24" s="74" t="e">
        <f t="shared" si="8"/>
        <v>#DIV/0!</v>
      </c>
      <c r="L24" s="74" t="e">
        <f t="shared" si="8"/>
        <v>#DIV/0!</v>
      </c>
      <c r="M24" s="74" t="e">
        <f t="shared" si="8"/>
        <v>#DIV/0!</v>
      </c>
      <c r="N24" s="74" t="e">
        <f t="shared" si="8"/>
        <v>#DIV/0!</v>
      </c>
      <c r="O24" s="74" t="e">
        <f t="shared" si="8"/>
        <v>#DIV/0!</v>
      </c>
      <c r="P24" s="74" t="e">
        <f t="shared" si="8"/>
        <v>#DIV/0!</v>
      </c>
      <c r="Q24" s="74" t="e">
        <f t="shared" si="8"/>
        <v>#DIV/0!</v>
      </c>
    </row>
    <row r="25" spans="1:17" ht="15">
      <c r="A25" s="159"/>
      <c r="B25" s="161"/>
      <c r="C25" s="162"/>
      <c r="D25" s="166"/>
      <c r="E25" s="169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</row>
    <row r="26" spans="1:17" ht="15">
      <c r="A26" s="185"/>
      <c r="B26" s="161"/>
      <c r="C26" s="162"/>
      <c r="D26" s="186"/>
      <c r="E26" s="187"/>
      <c r="F26" s="67">
        <f>ROUND($E$24/12,2)</f>
        <v>0</v>
      </c>
      <c r="G26" s="67">
        <f aca="true" t="shared" si="9" ref="G26:Q26">ROUND($E$24/12,2)</f>
        <v>0</v>
      </c>
      <c r="H26" s="67">
        <f t="shared" si="9"/>
        <v>0</v>
      </c>
      <c r="I26" s="67">
        <f t="shared" si="9"/>
        <v>0</v>
      </c>
      <c r="J26" s="67">
        <f t="shared" si="9"/>
        <v>0</v>
      </c>
      <c r="K26" s="67">
        <f t="shared" si="9"/>
        <v>0</v>
      </c>
      <c r="L26" s="67">
        <f t="shared" si="9"/>
        <v>0</v>
      </c>
      <c r="M26" s="67">
        <f t="shared" si="9"/>
        <v>0</v>
      </c>
      <c r="N26" s="67">
        <f t="shared" si="9"/>
        <v>0</v>
      </c>
      <c r="O26" s="67">
        <f t="shared" si="9"/>
        <v>0</v>
      </c>
      <c r="P26" s="67">
        <f t="shared" si="9"/>
        <v>0</v>
      </c>
      <c r="Q26" s="67">
        <f t="shared" si="9"/>
        <v>0</v>
      </c>
    </row>
    <row r="27" spans="1:17" ht="15">
      <c r="A27" s="158">
        <v>6</v>
      </c>
      <c r="B27" s="161" t="s">
        <v>97</v>
      </c>
      <c r="C27" s="162"/>
      <c r="D27" s="165" t="e">
        <f>E27/$D$36</f>
        <v>#DIV/0!</v>
      </c>
      <c r="E27" s="168">
        <f>'Anexo II - A'!I73</f>
        <v>0</v>
      </c>
      <c r="F27" s="74" t="e">
        <f>F29/$E27</f>
        <v>#DIV/0!</v>
      </c>
      <c r="G27" s="74" t="e">
        <f aca="true" t="shared" si="10" ref="G27:Q27">G29/$E27</f>
        <v>#DIV/0!</v>
      </c>
      <c r="H27" s="74" t="e">
        <f t="shared" si="10"/>
        <v>#DIV/0!</v>
      </c>
      <c r="I27" s="74" t="e">
        <f t="shared" si="10"/>
        <v>#DIV/0!</v>
      </c>
      <c r="J27" s="74" t="e">
        <f t="shared" si="10"/>
        <v>#DIV/0!</v>
      </c>
      <c r="K27" s="74" t="e">
        <f t="shared" si="10"/>
        <v>#DIV/0!</v>
      </c>
      <c r="L27" s="74" t="e">
        <f t="shared" si="10"/>
        <v>#DIV/0!</v>
      </c>
      <c r="M27" s="74" t="e">
        <f t="shared" si="10"/>
        <v>#DIV/0!</v>
      </c>
      <c r="N27" s="74" t="e">
        <f t="shared" si="10"/>
        <v>#DIV/0!</v>
      </c>
      <c r="O27" s="74" t="e">
        <f t="shared" si="10"/>
        <v>#DIV/0!</v>
      </c>
      <c r="P27" s="74" t="e">
        <f t="shared" si="10"/>
        <v>#DIV/0!</v>
      </c>
      <c r="Q27" s="74" t="e">
        <f t="shared" si="10"/>
        <v>#DIV/0!</v>
      </c>
    </row>
    <row r="28" spans="1:17" ht="15">
      <c r="A28" s="159"/>
      <c r="B28" s="161"/>
      <c r="C28" s="162"/>
      <c r="D28" s="166"/>
      <c r="E28" s="169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</row>
    <row r="29" spans="1:17" ht="15">
      <c r="A29" s="185"/>
      <c r="B29" s="161"/>
      <c r="C29" s="162"/>
      <c r="D29" s="186"/>
      <c r="E29" s="187"/>
      <c r="F29" s="67">
        <f>ROUND($E$27/12,2)</f>
        <v>0</v>
      </c>
      <c r="G29" s="67">
        <f aca="true" t="shared" si="11" ref="G29:Q29">ROUND($E$27/12,2)</f>
        <v>0</v>
      </c>
      <c r="H29" s="67">
        <f t="shared" si="11"/>
        <v>0</v>
      </c>
      <c r="I29" s="67">
        <f t="shared" si="11"/>
        <v>0</v>
      </c>
      <c r="J29" s="67">
        <f t="shared" si="11"/>
        <v>0</v>
      </c>
      <c r="K29" s="67">
        <f t="shared" si="11"/>
        <v>0</v>
      </c>
      <c r="L29" s="67">
        <f t="shared" si="11"/>
        <v>0</v>
      </c>
      <c r="M29" s="67">
        <f t="shared" si="11"/>
        <v>0</v>
      </c>
      <c r="N29" s="67">
        <f t="shared" si="11"/>
        <v>0</v>
      </c>
      <c r="O29" s="67">
        <f t="shared" si="11"/>
        <v>0</v>
      </c>
      <c r="P29" s="67">
        <f t="shared" si="11"/>
        <v>0</v>
      </c>
      <c r="Q29" s="67">
        <f t="shared" si="11"/>
        <v>0</v>
      </c>
    </row>
    <row r="30" spans="1:17" ht="15">
      <c r="A30" s="158">
        <v>8</v>
      </c>
      <c r="B30" s="161" t="s">
        <v>111</v>
      </c>
      <c r="C30" s="162"/>
      <c r="D30" s="165" t="e">
        <f>E30/$D$36</f>
        <v>#DIV/0!</v>
      </c>
      <c r="E30" s="168">
        <f>'Anexo II - A'!I77</f>
        <v>0</v>
      </c>
      <c r="F30" s="74" t="e">
        <f>F32/$E30</f>
        <v>#DIV/0!</v>
      </c>
      <c r="G30" s="74" t="e">
        <f aca="true" t="shared" si="12" ref="G30:Q30">G32/$E30</f>
        <v>#DIV/0!</v>
      </c>
      <c r="H30" s="74" t="e">
        <f t="shared" si="12"/>
        <v>#DIV/0!</v>
      </c>
      <c r="I30" s="74" t="e">
        <f t="shared" si="12"/>
        <v>#DIV/0!</v>
      </c>
      <c r="J30" s="74" t="e">
        <f t="shared" si="12"/>
        <v>#DIV/0!</v>
      </c>
      <c r="K30" s="74" t="e">
        <f t="shared" si="12"/>
        <v>#DIV/0!</v>
      </c>
      <c r="L30" s="74" t="e">
        <f t="shared" si="12"/>
        <v>#DIV/0!</v>
      </c>
      <c r="M30" s="74" t="e">
        <f t="shared" si="12"/>
        <v>#DIV/0!</v>
      </c>
      <c r="N30" s="74" t="e">
        <f t="shared" si="12"/>
        <v>#DIV/0!</v>
      </c>
      <c r="O30" s="74" t="e">
        <f t="shared" si="12"/>
        <v>#DIV/0!</v>
      </c>
      <c r="P30" s="74" t="e">
        <f t="shared" si="12"/>
        <v>#DIV/0!</v>
      </c>
      <c r="Q30" s="74" t="e">
        <f t="shared" si="12"/>
        <v>#DIV/0!</v>
      </c>
    </row>
    <row r="31" spans="1:17" ht="15">
      <c r="A31" s="159"/>
      <c r="B31" s="161"/>
      <c r="C31" s="162"/>
      <c r="D31" s="166"/>
      <c r="E31" s="169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ht="15">
      <c r="A32" s="185"/>
      <c r="B32" s="161"/>
      <c r="C32" s="162"/>
      <c r="D32" s="186"/>
      <c r="E32" s="187"/>
      <c r="F32" s="67">
        <f>ROUND($E$30/12,2)</f>
        <v>0</v>
      </c>
      <c r="G32" s="67">
        <f aca="true" t="shared" si="13" ref="G32:Q32">ROUND($E$30/12,2)</f>
        <v>0</v>
      </c>
      <c r="H32" s="67">
        <f t="shared" si="13"/>
        <v>0</v>
      </c>
      <c r="I32" s="67">
        <f t="shared" si="13"/>
        <v>0</v>
      </c>
      <c r="J32" s="67">
        <f t="shared" si="13"/>
        <v>0</v>
      </c>
      <c r="K32" s="67">
        <f t="shared" si="13"/>
        <v>0</v>
      </c>
      <c r="L32" s="67">
        <f t="shared" si="13"/>
        <v>0</v>
      </c>
      <c r="M32" s="67">
        <f t="shared" si="13"/>
        <v>0</v>
      </c>
      <c r="N32" s="67">
        <f t="shared" si="13"/>
        <v>0</v>
      </c>
      <c r="O32" s="67">
        <f t="shared" si="13"/>
        <v>0</v>
      </c>
      <c r="P32" s="67">
        <f t="shared" si="13"/>
        <v>0</v>
      </c>
      <c r="Q32" s="67">
        <f t="shared" si="13"/>
        <v>0</v>
      </c>
    </row>
    <row r="33" spans="1:17" ht="15">
      <c r="A33" s="158">
        <v>19</v>
      </c>
      <c r="B33" s="161" t="s">
        <v>115</v>
      </c>
      <c r="C33" s="162"/>
      <c r="D33" s="165" t="e">
        <f>E33/$D$36</f>
        <v>#DIV/0!</v>
      </c>
      <c r="E33" s="168">
        <f>'Anexo II - A'!I82</f>
        <v>0</v>
      </c>
      <c r="F33" s="74" t="e">
        <f>F35/$E33</f>
        <v>#DIV/0!</v>
      </c>
      <c r="G33" s="74" t="e">
        <f aca="true" t="shared" si="14" ref="G33:Q33">G35/$E33</f>
        <v>#DIV/0!</v>
      </c>
      <c r="H33" s="74" t="e">
        <f t="shared" si="14"/>
        <v>#DIV/0!</v>
      </c>
      <c r="I33" s="74" t="e">
        <f t="shared" si="14"/>
        <v>#DIV/0!</v>
      </c>
      <c r="J33" s="74" t="e">
        <f t="shared" si="14"/>
        <v>#DIV/0!</v>
      </c>
      <c r="K33" s="74" t="e">
        <f t="shared" si="14"/>
        <v>#DIV/0!</v>
      </c>
      <c r="L33" s="74" t="e">
        <f t="shared" si="14"/>
        <v>#DIV/0!</v>
      </c>
      <c r="M33" s="74" t="e">
        <f t="shared" si="14"/>
        <v>#DIV/0!</v>
      </c>
      <c r="N33" s="74" t="e">
        <f t="shared" si="14"/>
        <v>#DIV/0!</v>
      </c>
      <c r="O33" s="74" t="e">
        <f t="shared" si="14"/>
        <v>#DIV/0!</v>
      </c>
      <c r="P33" s="74" t="e">
        <f t="shared" si="14"/>
        <v>#DIV/0!</v>
      </c>
      <c r="Q33" s="74" t="e">
        <f t="shared" si="14"/>
        <v>#DIV/0!</v>
      </c>
    </row>
    <row r="34" spans="1:17" ht="15">
      <c r="A34" s="159"/>
      <c r="B34" s="161"/>
      <c r="C34" s="162"/>
      <c r="D34" s="166"/>
      <c r="E34" s="169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</row>
    <row r="35" spans="1:17" ht="15.75" thickBot="1">
      <c r="A35" s="160"/>
      <c r="B35" s="163"/>
      <c r="C35" s="164"/>
      <c r="D35" s="167"/>
      <c r="E35" s="170"/>
      <c r="F35" s="70">
        <f>ROUND($E$33/12,2)</f>
        <v>0</v>
      </c>
      <c r="G35" s="70">
        <f aca="true" t="shared" si="15" ref="G35:Q35">ROUND($E$33/12,2)</f>
        <v>0</v>
      </c>
      <c r="H35" s="70">
        <f t="shared" si="15"/>
        <v>0</v>
      </c>
      <c r="I35" s="70">
        <f t="shared" si="15"/>
        <v>0</v>
      </c>
      <c r="J35" s="70">
        <f t="shared" si="15"/>
        <v>0</v>
      </c>
      <c r="K35" s="70">
        <f t="shared" si="15"/>
        <v>0</v>
      </c>
      <c r="L35" s="70">
        <f t="shared" si="15"/>
        <v>0</v>
      </c>
      <c r="M35" s="70">
        <f t="shared" si="15"/>
        <v>0</v>
      </c>
      <c r="N35" s="70">
        <f t="shared" si="15"/>
        <v>0</v>
      </c>
      <c r="O35" s="70">
        <f t="shared" si="15"/>
        <v>0</v>
      </c>
      <c r="P35" s="70">
        <f t="shared" si="15"/>
        <v>0</v>
      </c>
      <c r="Q35" s="70">
        <f t="shared" si="15"/>
        <v>0</v>
      </c>
    </row>
    <row r="36" spans="1:17" ht="15.75" thickBot="1">
      <c r="A36" s="171" t="s">
        <v>247</v>
      </c>
      <c r="B36" s="172"/>
      <c r="C36" s="173"/>
      <c r="D36" s="177">
        <f>E12+E15+E18+E21+E24+E27+E30+E33</f>
        <v>0</v>
      </c>
      <c r="E36" s="178"/>
      <c r="F36" s="75" t="e">
        <f>F37/$E36</f>
        <v>#DIV/0!</v>
      </c>
      <c r="G36" s="75" t="e">
        <f aca="true" t="shared" si="16" ref="G36:Q36">G37/$E36</f>
        <v>#DIV/0!</v>
      </c>
      <c r="H36" s="75" t="e">
        <f t="shared" si="16"/>
        <v>#DIV/0!</v>
      </c>
      <c r="I36" s="75" t="e">
        <f t="shared" si="16"/>
        <v>#DIV/0!</v>
      </c>
      <c r="J36" s="75" t="e">
        <f t="shared" si="16"/>
        <v>#DIV/0!</v>
      </c>
      <c r="K36" s="75" t="e">
        <f t="shared" si="16"/>
        <v>#DIV/0!</v>
      </c>
      <c r="L36" s="75" t="e">
        <f t="shared" si="16"/>
        <v>#DIV/0!</v>
      </c>
      <c r="M36" s="75" t="e">
        <f t="shared" si="16"/>
        <v>#DIV/0!</v>
      </c>
      <c r="N36" s="75" t="e">
        <f t="shared" si="16"/>
        <v>#DIV/0!</v>
      </c>
      <c r="O36" s="75" t="e">
        <f t="shared" si="16"/>
        <v>#DIV/0!</v>
      </c>
      <c r="P36" s="75" t="e">
        <f t="shared" si="16"/>
        <v>#DIV/0!</v>
      </c>
      <c r="Q36" s="75" t="e">
        <f t="shared" si="16"/>
        <v>#DIV/0!</v>
      </c>
    </row>
    <row r="37" spans="1:17" ht="15.75" thickBot="1">
      <c r="A37" s="174"/>
      <c r="B37" s="175"/>
      <c r="C37" s="176"/>
      <c r="D37" s="177"/>
      <c r="E37" s="178"/>
      <c r="F37" s="71">
        <f aca="true" t="shared" si="17" ref="F37:Q37">F14+F17+F20+F23+F26+F29+F32+F35</f>
        <v>0</v>
      </c>
      <c r="G37" s="71">
        <f t="shared" si="17"/>
        <v>0</v>
      </c>
      <c r="H37" s="71">
        <f t="shared" si="17"/>
        <v>0</v>
      </c>
      <c r="I37" s="71">
        <f t="shared" si="17"/>
        <v>0</v>
      </c>
      <c r="J37" s="71">
        <f t="shared" si="17"/>
        <v>0</v>
      </c>
      <c r="K37" s="71">
        <f t="shared" si="17"/>
        <v>0</v>
      </c>
      <c r="L37" s="71">
        <f t="shared" si="17"/>
        <v>0</v>
      </c>
      <c r="M37" s="71">
        <f t="shared" si="17"/>
        <v>0</v>
      </c>
      <c r="N37" s="71">
        <f t="shared" si="17"/>
        <v>0</v>
      </c>
      <c r="O37" s="71">
        <f t="shared" si="17"/>
        <v>0</v>
      </c>
      <c r="P37" s="71">
        <f t="shared" si="17"/>
        <v>0</v>
      </c>
      <c r="Q37" s="71">
        <f t="shared" si="17"/>
        <v>0</v>
      </c>
    </row>
    <row r="38" spans="1:17" ht="15.75" thickBot="1">
      <c r="A38" s="182" t="s">
        <v>248</v>
      </c>
      <c r="B38" s="183"/>
      <c r="C38" s="184"/>
      <c r="D38" s="177"/>
      <c r="E38" s="179"/>
      <c r="F38" s="72" t="e">
        <f aca="true" t="shared" si="18" ref="F38:K38">F39/$F36</f>
        <v>#DIV/0!</v>
      </c>
      <c r="G38" s="72" t="e">
        <f t="shared" si="18"/>
        <v>#DIV/0!</v>
      </c>
      <c r="H38" s="72" t="e">
        <f t="shared" si="18"/>
        <v>#DIV/0!</v>
      </c>
      <c r="I38" s="72" t="e">
        <f t="shared" si="18"/>
        <v>#DIV/0!</v>
      </c>
      <c r="J38" s="72" t="e">
        <f t="shared" si="18"/>
        <v>#DIV/0!</v>
      </c>
      <c r="K38" s="72" t="e">
        <f t="shared" si="18"/>
        <v>#DIV/0!</v>
      </c>
      <c r="L38" s="72" t="e">
        <f>L39/D36</f>
        <v>#DIV/0!</v>
      </c>
      <c r="M38" s="72" t="e">
        <f>M39/D36</f>
        <v>#DIV/0!</v>
      </c>
      <c r="N38" s="72" t="e">
        <f>N39/D36</f>
        <v>#DIV/0!</v>
      </c>
      <c r="O38" s="72" t="e">
        <f>O39/D36</f>
        <v>#DIV/0!</v>
      </c>
      <c r="P38" s="72" t="e">
        <f>P39/D36</f>
        <v>#DIV/0!</v>
      </c>
      <c r="Q38" s="72" t="e">
        <f>Q39/D36</f>
        <v>#DIV/0!</v>
      </c>
    </row>
    <row r="39" spans="1:17" ht="15.75" thickBot="1">
      <c r="A39" s="182"/>
      <c r="B39" s="183"/>
      <c r="C39" s="184"/>
      <c r="D39" s="180"/>
      <c r="E39" s="181"/>
      <c r="F39" s="73">
        <f>F37</f>
        <v>0</v>
      </c>
      <c r="G39" s="73">
        <f aca="true" t="shared" si="19" ref="G39:O39">F39+G37</f>
        <v>0</v>
      </c>
      <c r="H39" s="73">
        <f t="shared" si="19"/>
        <v>0</v>
      </c>
      <c r="I39" s="73">
        <f t="shared" si="19"/>
        <v>0</v>
      </c>
      <c r="J39" s="73">
        <f t="shared" si="19"/>
        <v>0</v>
      </c>
      <c r="K39" s="73">
        <f t="shared" si="19"/>
        <v>0</v>
      </c>
      <c r="L39" s="73">
        <f t="shared" si="19"/>
        <v>0</v>
      </c>
      <c r="M39" s="73">
        <f t="shared" si="19"/>
        <v>0</v>
      </c>
      <c r="N39" s="73">
        <f t="shared" si="19"/>
        <v>0</v>
      </c>
      <c r="O39" s="73">
        <f t="shared" si="19"/>
        <v>0</v>
      </c>
      <c r="P39" s="73">
        <f>P37+O39</f>
        <v>0</v>
      </c>
      <c r="Q39" s="73">
        <f>(P39+Q37)</f>
        <v>0</v>
      </c>
    </row>
  </sheetData>
  <mergeCells count="60">
    <mergeCell ref="E10:E11"/>
    <mergeCell ref="F10:F11"/>
    <mergeCell ref="G10:G11"/>
    <mergeCell ref="H10:H11"/>
    <mergeCell ref="A1:B1"/>
    <mergeCell ref="A4:I4"/>
    <mergeCell ref="C1:Q1"/>
    <mergeCell ref="A2:Q2"/>
    <mergeCell ref="A3:Q3"/>
    <mergeCell ref="A5:Q5"/>
    <mergeCell ref="O10:O11"/>
    <mergeCell ref="P10:P11"/>
    <mergeCell ref="Q10:Q11"/>
    <mergeCell ref="A12:A14"/>
    <mergeCell ref="B12:C14"/>
    <mergeCell ref="D12:D14"/>
    <mergeCell ref="E12:E14"/>
    <mergeCell ref="I10:I11"/>
    <mergeCell ref="J10:J11"/>
    <mergeCell ref="K10:K11"/>
    <mergeCell ref="L10:L11"/>
    <mergeCell ref="M10:M11"/>
    <mergeCell ref="N10:N11"/>
    <mergeCell ref="A10:A11"/>
    <mergeCell ref="B10:C11"/>
    <mergeCell ref="D10:D11"/>
    <mergeCell ref="B15:C17"/>
    <mergeCell ref="D15:D17"/>
    <mergeCell ref="E15:E17"/>
    <mergeCell ref="A18:A20"/>
    <mergeCell ref="B18:C20"/>
    <mergeCell ref="D18:D20"/>
    <mergeCell ref="E18:E20"/>
    <mergeCell ref="A36:C37"/>
    <mergeCell ref="D36:E39"/>
    <mergeCell ref="A38:C39"/>
    <mergeCell ref="A27:A29"/>
    <mergeCell ref="B27:C29"/>
    <mergeCell ref="D27:D29"/>
    <mergeCell ref="E27:E29"/>
    <mergeCell ref="A30:A32"/>
    <mergeCell ref="B30:C32"/>
    <mergeCell ref="D30:D32"/>
    <mergeCell ref="E30:E32"/>
    <mergeCell ref="A6:Q6"/>
    <mergeCell ref="A7:Q7"/>
    <mergeCell ref="A8:Q8"/>
    <mergeCell ref="A33:A35"/>
    <mergeCell ref="B33:C35"/>
    <mergeCell ref="D33:D35"/>
    <mergeCell ref="E33:E35"/>
    <mergeCell ref="A21:A23"/>
    <mergeCell ref="B21:C23"/>
    <mergeCell ref="D21:D23"/>
    <mergeCell ref="E21:E23"/>
    <mergeCell ref="A24:A26"/>
    <mergeCell ref="B24:C26"/>
    <mergeCell ref="D24:D26"/>
    <mergeCell ref="E24:E26"/>
    <mergeCell ref="A15:A17"/>
  </mergeCells>
  <conditionalFormatting sqref="F22:J22 F16:J16 F13:Q13">
    <cfRule type="expression" priority="49" dxfId="0">
      <formula>F12&gt;0</formula>
    </cfRule>
  </conditionalFormatting>
  <conditionalFormatting sqref="F25:J25">
    <cfRule type="expression" priority="48" dxfId="0">
      <formula>F24&gt;0</formula>
    </cfRule>
  </conditionalFormatting>
  <conditionalFormatting sqref="F28:J28">
    <cfRule type="expression" priority="47" dxfId="0">
      <formula>F27&gt;0</formula>
    </cfRule>
  </conditionalFormatting>
  <conditionalFormatting sqref="F31:J31">
    <cfRule type="expression" priority="46" dxfId="0">
      <formula>F30&gt;0</formula>
    </cfRule>
  </conditionalFormatting>
  <conditionalFormatting sqref="F34:J34">
    <cfRule type="expression" priority="45" dxfId="0">
      <formula>F33&gt;0</formula>
    </cfRule>
  </conditionalFormatting>
  <conditionalFormatting sqref="F19:J19">
    <cfRule type="expression" priority="44" dxfId="0">
      <formula>F18&gt;0</formula>
    </cfRule>
  </conditionalFormatting>
  <conditionalFormatting sqref="L22 L16">
    <cfRule type="expression" priority="43" dxfId="0">
      <formula>L15&gt;0</formula>
    </cfRule>
  </conditionalFormatting>
  <conditionalFormatting sqref="L19">
    <cfRule type="expression" priority="38" dxfId="0">
      <formula>L18&gt;0</formula>
    </cfRule>
  </conditionalFormatting>
  <conditionalFormatting sqref="Q34">
    <cfRule type="expression" priority="3" dxfId="0">
      <formula>Q33&gt;0</formula>
    </cfRule>
  </conditionalFormatting>
  <conditionalFormatting sqref="L25">
    <cfRule type="expression" priority="42" dxfId="0">
      <formula>L24&gt;0</formula>
    </cfRule>
  </conditionalFormatting>
  <conditionalFormatting sqref="L28">
    <cfRule type="expression" priority="41" dxfId="0">
      <formula>L27&gt;0</formula>
    </cfRule>
  </conditionalFormatting>
  <conditionalFormatting sqref="L31">
    <cfRule type="expression" priority="40" dxfId="0">
      <formula>L30&gt;0</formula>
    </cfRule>
  </conditionalFormatting>
  <conditionalFormatting sqref="L34">
    <cfRule type="expression" priority="39" dxfId="0">
      <formula>L33&gt;0</formula>
    </cfRule>
  </conditionalFormatting>
  <conditionalFormatting sqref="K22 K13 K16">
    <cfRule type="expression" priority="37" dxfId="0">
      <formula>K12&gt;0</formula>
    </cfRule>
  </conditionalFormatting>
  <conditionalFormatting sqref="K25">
    <cfRule type="expression" priority="36" dxfId="0">
      <formula>K24&gt;0</formula>
    </cfRule>
  </conditionalFormatting>
  <conditionalFormatting sqref="K28">
    <cfRule type="expression" priority="35" dxfId="0">
      <formula>K27&gt;0</formula>
    </cfRule>
  </conditionalFormatting>
  <conditionalFormatting sqref="K31">
    <cfRule type="expression" priority="34" dxfId="0">
      <formula>K30&gt;0</formula>
    </cfRule>
  </conditionalFormatting>
  <conditionalFormatting sqref="K34">
    <cfRule type="expression" priority="33" dxfId="0">
      <formula>K33&gt;0</formula>
    </cfRule>
  </conditionalFormatting>
  <conditionalFormatting sqref="K19">
    <cfRule type="expression" priority="32" dxfId="0">
      <formula>K18&gt;0</formula>
    </cfRule>
  </conditionalFormatting>
  <conditionalFormatting sqref="M22 M13 M16">
    <cfRule type="expression" priority="31" dxfId="0">
      <formula>M12&gt;0</formula>
    </cfRule>
  </conditionalFormatting>
  <conditionalFormatting sqref="M25">
    <cfRule type="expression" priority="30" dxfId="0">
      <formula>M24&gt;0</formula>
    </cfRule>
  </conditionalFormatting>
  <conditionalFormatting sqref="M28">
    <cfRule type="expression" priority="29" dxfId="0">
      <formula>M27&gt;0</formula>
    </cfRule>
  </conditionalFormatting>
  <conditionalFormatting sqref="M31">
    <cfRule type="expression" priority="28" dxfId="0">
      <formula>M30&gt;0</formula>
    </cfRule>
  </conditionalFormatting>
  <conditionalFormatting sqref="M34">
    <cfRule type="expression" priority="27" dxfId="0">
      <formula>M33&gt;0</formula>
    </cfRule>
  </conditionalFormatting>
  <conditionalFormatting sqref="M19">
    <cfRule type="expression" priority="26" dxfId="0">
      <formula>M18&gt;0</formula>
    </cfRule>
  </conditionalFormatting>
  <conditionalFormatting sqref="N22 N13 N16">
    <cfRule type="expression" priority="25" dxfId="0">
      <formula>N12&gt;0</formula>
    </cfRule>
  </conditionalFormatting>
  <conditionalFormatting sqref="N25">
    <cfRule type="expression" priority="24" dxfId="0">
      <formula>N24&gt;0</formula>
    </cfRule>
  </conditionalFormatting>
  <conditionalFormatting sqref="N28">
    <cfRule type="expression" priority="23" dxfId="0">
      <formula>N27&gt;0</formula>
    </cfRule>
  </conditionalFormatting>
  <conditionalFormatting sqref="N31">
    <cfRule type="expression" priority="22" dxfId="0">
      <formula>N30&gt;0</formula>
    </cfRule>
  </conditionalFormatting>
  <conditionalFormatting sqref="N34">
    <cfRule type="expression" priority="21" dxfId="0">
      <formula>N33&gt;0</formula>
    </cfRule>
  </conditionalFormatting>
  <conditionalFormatting sqref="N19">
    <cfRule type="expression" priority="20" dxfId="0">
      <formula>N18&gt;0</formula>
    </cfRule>
  </conditionalFormatting>
  <conditionalFormatting sqref="O22 O13 O16">
    <cfRule type="expression" priority="19" dxfId="0">
      <formula>O12&gt;0</formula>
    </cfRule>
  </conditionalFormatting>
  <conditionalFormatting sqref="O25">
    <cfRule type="expression" priority="18" dxfId="0">
      <formula>O24&gt;0</formula>
    </cfRule>
  </conditionalFormatting>
  <conditionalFormatting sqref="O28">
    <cfRule type="expression" priority="17" dxfId="0">
      <formula>O27&gt;0</formula>
    </cfRule>
  </conditionalFormatting>
  <conditionalFormatting sqref="O31">
    <cfRule type="expression" priority="16" dxfId="0">
      <formula>O30&gt;0</formula>
    </cfRule>
  </conditionalFormatting>
  <conditionalFormatting sqref="O34">
    <cfRule type="expression" priority="15" dxfId="0">
      <formula>O33&gt;0</formula>
    </cfRule>
  </conditionalFormatting>
  <conditionalFormatting sqref="O19">
    <cfRule type="expression" priority="14" dxfId="0">
      <formula>O18&gt;0</formula>
    </cfRule>
  </conditionalFormatting>
  <conditionalFormatting sqref="P22 P13 P16">
    <cfRule type="expression" priority="13" dxfId="0">
      <formula>P12&gt;0</formula>
    </cfRule>
  </conditionalFormatting>
  <conditionalFormatting sqref="P25">
    <cfRule type="expression" priority="12" dxfId="0">
      <formula>P24&gt;0</formula>
    </cfRule>
  </conditionalFormatting>
  <conditionalFormatting sqref="P28">
    <cfRule type="expression" priority="11" dxfId="0">
      <formula>P27&gt;0</formula>
    </cfRule>
  </conditionalFormatting>
  <conditionalFormatting sqref="P31">
    <cfRule type="expression" priority="10" dxfId="0">
      <formula>P30&gt;0</formula>
    </cfRule>
  </conditionalFormatting>
  <conditionalFormatting sqref="P34">
    <cfRule type="expression" priority="9" dxfId="0">
      <formula>P33&gt;0</formula>
    </cfRule>
  </conditionalFormatting>
  <conditionalFormatting sqref="P19">
    <cfRule type="expression" priority="8" dxfId="0">
      <formula>P18&gt;0</formula>
    </cfRule>
  </conditionalFormatting>
  <conditionalFormatting sqref="Q22 Q13 Q16">
    <cfRule type="expression" priority="7" dxfId="0">
      <formula>Q12&gt;0</formula>
    </cfRule>
  </conditionalFormatting>
  <conditionalFormatting sqref="Q25">
    <cfRule type="expression" priority="6" dxfId="0">
      <formula>Q24&gt;0</formula>
    </cfRule>
  </conditionalFormatting>
  <conditionalFormatting sqref="Q28">
    <cfRule type="expression" priority="5" dxfId="0">
      <formula>Q27&gt;0</formula>
    </cfRule>
  </conditionalFormatting>
  <conditionalFormatting sqref="Q31">
    <cfRule type="expression" priority="4" dxfId="0">
      <formula>Q30&gt;0</formula>
    </cfRule>
  </conditionalFormatting>
  <conditionalFormatting sqref="Q19">
    <cfRule type="expression" priority="2" dxfId="0">
      <formula>Q18&gt;0</formula>
    </cfRule>
  </conditionalFormatting>
  <conditionalFormatting sqref="L13">
    <cfRule type="expression" priority="1" dxfId="0">
      <formula>L12&gt;0</formula>
    </cfRule>
  </conditionalFormatting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2022-03-07T18:24:21Z</cp:lastPrinted>
  <dcterms:created xsi:type="dcterms:W3CDTF">2022-03-07T15:12:51Z</dcterms:created>
  <dcterms:modified xsi:type="dcterms:W3CDTF">2022-03-07T18:25:12Z</dcterms:modified>
  <cp:category/>
  <cp:version/>
  <cp:contentType/>
  <cp:contentStatus/>
</cp:coreProperties>
</file>